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C631DB37-F3CD-47FE-855C-5009E4863690}" xr6:coauthVersionLast="47" xr6:coauthVersionMax="47" xr10:uidLastSave="{00000000-0000-0000-0000-000000000000}"/>
  <bookViews>
    <workbookView xWindow="28680" yWindow="-120" windowWidth="29040" windowHeight="15840" firstSheet="4" activeTab="10" xr2:uid="{00000000-000D-0000-FFFF-FFFF00000000}"/>
  </bookViews>
  <sheets>
    <sheet name="01_チェック表" sheetId="12" r:id="rId1"/>
    <sheet name="02_様式2-1" sheetId="1" r:id="rId2"/>
    <sheet name="02-1_様式2-1（別紙）" sheetId="17" r:id="rId3"/>
    <sheet name="03_様式2-2" sheetId="18" r:id="rId4"/>
    <sheet name="04_様式2-3" sheetId="19" r:id="rId5"/>
    <sheet name="05_様式2-4" sheetId="21" r:id="rId6"/>
    <sheet name="06_様式2-5" sheetId="4" r:id="rId7"/>
    <sheet name="07_見積書整理表" sheetId="11" r:id="rId8"/>
    <sheet name="08_説明一覧" sheetId="10" r:id="rId9"/>
    <sheet name="09_採択理由書 " sheetId="20" r:id="rId10"/>
    <sheet name="10_私立高等学校等実態調査" sheetId="16" r:id="rId11"/>
    <sheet name="Sheet4" sheetId="7"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O">[1]大学データ!$I$5:$I$8</definedName>
    <definedName name="P">[1]大学データ!$J$5:$J$7</definedName>
    <definedName name="_xlnm.Print_Area" localSheetId="0">'01_チェック表'!$A$1:$G$54</definedName>
    <definedName name="_xlnm.Print_Area" localSheetId="1">'02_様式2-1'!$A$1:$K$36</definedName>
    <definedName name="_xlnm.Print_Area" localSheetId="2">'02-1_様式2-1（別紙）'!$A$1:$F$51</definedName>
    <definedName name="_xlnm.Print_Area" localSheetId="3">'03_様式2-2'!$A$1:$H$45</definedName>
    <definedName name="_xlnm.Print_Area" localSheetId="4">'04_様式2-3'!$A$1:$H$29</definedName>
    <definedName name="_xlnm.Print_Area" localSheetId="5">'05_様式2-4'!$A$1:$J$24</definedName>
    <definedName name="_xlnm.Print_Area" localSheetId="6">'06_様式2-5'!$A$1:$H$43</definedName>
    <definedName name="_xlnm.Print_Area" localSheetId="7">'07_見積書整理表'!$A$1:$Q$69</definedName>
    <definedName name="_xlnm.Print_Area" localSheetId="8">'08_説明一覧'!$A$1:$K$33</definedName>
    <definedName name="_xlnm.Print_Area" localSheetId="9">'09_採択理由書 '!$A$1:$J$28</definedName>
    <definedName name="_xlnm.Print_Area" localSheetId="10">'10_私立高等学校等実態調査'!$A$1:$Q$216</definedName>
    <definedName name="_xlnm.Print_Titles" localSheetId="8">'08_説明一覧'!$8:$9</definedName>
    <definedName name="Q">[1]大学データ!$K$5:$K$7</definedName>
    <definedName name="S">[1]大学データ!$L$5:$L$8</definedName>
    <definedName name="ほし">[2]Sheet2!$E$3:$E$49</definedName>
    <definedName name="月" localSheetId="8">[3]リスト!$N$3:$N$14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 localSheetId="11">[4]様式4!#REF!</definedName>
    <definedName name="事業種">[4]様式4!#REF!</definedName>
    <definedName name="説明一覧">[4]様式4!#REF!</definedName>
    <definedName name="都道府県" localSheetId="10">[5]Sheet2!$E$3:$E$49</definedName>
    <definedName name="都道府県">[6]Sheet2!$A$3:$A$49</definedName>
    <definedName name="日" localSheetId="8">[3]リスト!$P$3:$P$33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9" i="12" l="1"/>
  <c r="B8" i="21"/>
  <c r="B7" i="21"/>
  <c r="B6" i="21"/>
  <c r="B5" i="21"/>
  <c r="B8" i="4" l="1"/>
  <c r="I22" i="20"/>
  <c r="B7" i="20"/>
  <c r="B6" i="20"/>
  <c r="B5" i="20"/>
  <c r="G4" i="20"/>
  <c r="B4" i="20"/>
  <c r="E5" i="19"/>
  <c r="E24" i="19"/>
  <c r="F24" i="19"/>
  <c r="G24" i="19"/>
  <c r="H24" i="19"/>
  <c r="E27" i="19"/>
  <c r="F27" i="19"/>
  <c r="G27" i="19"/>
  <c r="H27" i="19"/>
  <c r="H5" i="18"/>
  <c r="D24" i="18"/>
  <c r="E24" i="18"/>
  <c r="F24" i="18"/>
  <c r="G24" i="18"/>
  <c r="D40" i="18"/>
  <c r="E40" i="18"/>
  <c r="F40" i="18"/>
  <c r="G40" i="18"/>
  <c r="D41" i="18"/>
  <c r="E41" i="18"/>
  <c r="F41" i="18"/>
  <c r="G41" i="18"/>
  <c r="E3" i="12"/>
  <c r="E4" i="12"/>
  <c r="G27" i="1" l="1"/>
  <c r="B14" i="1"/>
  <c r="J15" i="1"/>
  <c r="J16" i="1"/>
  <c r="J17" i="1"/>
  <c r="J18" i="1"/>
  <c r="J19" i="1"/>
  <c r="J20" i="1"/>
  <c r="J21" i="1"/>
  <c r="J22" i="1"/>
  <c r="J23" i="1"/>
  <c r="O11" i="11"/>
  <c r="F11" i="11"/>
  <c r="K11" i="11"/>
  <c r="B19" i="1"/>
  <c r="E9" i="17"/>
  <c r="E4" i="17"/>
  <c r="C4" i="17"/>
  <c r="G41" i="12"/>
  <c r="G24" i="12"/>
  <c r="G23" i="12"/>
  <c r="G42" i="12"/>
  <c r="G22" i="12"/>
  <c r="F48" i="17"/>
  <c r="E48" i="17"/>
  <c r="C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8" i="17"/>
  <c r="E7" i="17"/>
  <c r="E6" i="17"/>
  <c r="E5"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 i="17"/>
  <c r="C5" i="17"/>
  <c r="H14" i="1"/>
  <c r="H23" i="1"/>
  <c r="H22" i="1"/>
  <c r="H21" i="1"/>
  <c r="H20" i="1"/>
  <c r="H19" i="1"/>
  <c r="H18" i="1"/>
  <c r="H17" i="1"/>
  <c r="H16" i="1"/>
  <c r="H15" i="1"/>
  <c r="B23" i="1"/>
  <c r="B22" i="1"/>
  <c r="B21" i="1"/>
  <c r="B20" i="1"/>
  <c r="B18" i="1"/>
  <c r="B17" i="1"/>
  <c r="B16" i="1"/>
  <c r="B15" i="1"/>
  <c r="N214" i="16" l="1"/>
  <c r="M214" i="16"/>
  <c r="M215" i="16" s="1"/>
  <c r="L214" i="16"/>
  <c r="K214" i="16"/>
  <c r="J214" i="16"/>
  <c r="I214" i="16"/>
  <c r="H214" i="16" s="1"/>
  <c r="G214" i="16"/>
  <c r="E214" i="16"/>
  <c r="F214" i="16" s="1"/>
  <c r="P214" i="16" s="1"/>
  <c r="N213" i="16"/>
  <c r="N215" i="16" s="1"/>
  <c r="M213" i="16"/>
  <c r="L213" i="16"/>
  <c r="K213" i="16"/>
  <c r="J213" i="16"/>
  <c r="I213" i="16"/>
  <c r="G213" i="16"/>
  <c r="F213" i="16"/>
  <c r="E213" i="16"/>
  <c r="N212" i="16"/>
  <c r="M212" i="16"/>
  <c r="L212" i="16"/>
  <c r="L215" i="16" s="1"/>
  <c r="K212" i="16"/>
  <c r="K215" i="16" s="1"/>
  <c r="J212" i="16"/>
  <c r="I212" i="16"/>
  <c r="H212" i="16" s="1"/>
  <c r="G212" i="16"/>
  <c r="G215" i="16" s="1"/>
  <c r="E212" i="16"/>
  <c r="P203" i="16"/>
  <c r="N203" i="16"/>
  <c r="M203" i="16"/>
  <c r="L203" i="16"/>
  <c r="L204" i="16" s="1"/>
  <c r="K203" i="16"/>
  <c r="J203" i="16"/>
  <c r="I203" i="16"/>
  <c r="H203" i="16"/>
  <c r="G203" i="16"/>
  <c r="F203" i="16"/>
  <c r="E203" i="16"/>
  <c r="D203" i="16"/>
  <c r="D214" i="16" s="1"/>
  <c r="N202" i="16"/>
  <c r="M202" i="16"/>
  <c r="M204" i="16" s="1"/>
  <c r="L202" i="16"/>
  <c r="K202" i="16"/>
  <c r="J202" i="16"/>
  <c r="I202" i="16"/>
  <c r="G202" i="16"/>
  <c r="E202" i="16"/>
  <c r="N201" i="16"/>
  <c r="N204" i="16" s="1"/>
  <c r="M201" i="16"/>
  <c r="L201" i="16"/>
  <c r="K201" i="16"/>
  <c r="K204" i="16" s="1"/>
  <c r="J201" i="16"/>
  <c r="I201" i="16"/>
  <c r="G201" i="16"/>
  <c r="F201" i="16"/>
  <c r="E201" i="16"/>
  <c r="E188" i="16"/>
  <c r="D179" i="16"/>
  <c r="E179" i="16" s="1"/>
  <c r="D178" i="16"/>
  <c r="E178" i="16" s="1"/>
  <c r="E177" i="16"/>
  <c r="D177" i="16"/>
  <c r="D188" i="16" s="1"/>
  <c r="M169" i="16"/>
  <c r="N168" i="16"/>
  <c r="M168" i="16"/>
  <c r="L168" i="16"/>
  <c r="K168" i="16"/>
  <c r="J168" i="16"/>
  <c r="J169" i="16" s="1"/>
  <c r="I168" i="16"/>
  <c r="G168" i="16"/>
  <c r="E168" i="16"/>
  <c r="E169" i="16" s="1"/>
  <c r="N167" i="16"/>
  <c r="N169" i="16" s="1"/>
  <c r="M167" i="16"/>
  <c r="L167" i="16"/>
  <c r="K167" i="16"/>
  <c r="J167" i="16"/>
  <c r="H167" i="16" s="1"/>
  <c r="I167" i="16"/>
  <c r="G167" i="16"/>
  <c r="O167" i="16" s="1"/>
  <c r="E167" i="16"/>
  <c r="N166" i="16"/>
  <c r="M166" i="16"/>
  <c r="L166" i="16"/>
  <c r="L169" i="16" s="1"/>
  <c r="K166" i="16"/>
  <c r="K169" i="16" s="1"/>
  <c r="J166" i="16"/>
  <c r="I166" i="16"/>
  <c r="G166" i="16"/>
  <c r="G169" i="16" s="1"/>
  <c r="E166" i="16"/>
  <c r="D166" i="16"/>
  <c r="M158" i="16"/>
  <c r="N157" i="16"/>
  <c r="M157" i="16"/>
  <c r="L157" i="16"/>
  <c r="L158" i="16" s="1"/>
  <c r="K157" i="16"/>
  <c r="J157" i="16"/>
  <c r="I157" i="16"/>
  <c r="I158" i="16" s="1"/>
  <c r="H157" i="16"/>
  <c r="G157" i="16"/>
  <c r="E157" i="16"/>
  <c r="F157" i="16" s="1"/>
  <c r="P157" i="16" s="1"/>
  <c r="D157" i="16"/>
  <c r="N156" i="16"/>
  <c r="M156" i="16"/>
  <c r="L156" i="16"/>
  <c r="K156" i="16"/>
  <c r="J156" i="16"/>
  <c r="I156" i="16"/>
  <c r="G156" i="16"/>
  <c r="E156" i="16"/>
  <c r="E158" i="16" s="1"/>
  <c r="D156" i="16"/>
  <c r="D202" i="16" s="1"/>
  <c r="D213" i="16" s="1"/>
  <c r="N155" i="16"/>
  <c r="M155" i="16"/>
  <c r="L155" i="16"/>
  <c r="K155" i="16"/>
  <c r="K158" i="16" s="1"/>
  <c r="J155" i="16"/>
  <c r="I155" i="16"/>
  <c r="G155" i="16"/>
  <c r="G158" i="16" s="1"/>
  <c r="F155" i="16"/>
  <c r="E155" i="16"/>
  <c r="D155" i="16"/>
  <c r="D201" i="16" s="1"/>
  <c r="D212" i="16" s="1"/>
  <c r="N146" i="16"/>
  <c r="M146" i="16"/>
  <c r="L146" i="16"/>
  <c r="K146" i="16"/>
  <c r="J146" i="16"/>
  <c r="I146" i="16"/>
  <c r="G146" i="16"/>
  <c r="E146" i="16"/>
  <c r="W145" i="16"/>
  <c r="V145" i="16"/>
  <c r="S145" i="16"/>
  <c r="H145" i="16"/>
  <c r="O145" i="16" s="1"/>
  <c r="U145" i="16" s="1"/>
  <c r="F145" i="16"/>
  <c r="T145" i="16" s="1"/>
  <c r="D145" i="16"/>
  <c r="W144" i="16"/>
  <c r="V144" i="16"/>
  <c r="S144" i="16"/>
  <c r="O144" i="16"/>
  <c r="U144" i="16" s="1"/>
  <c r="H144" i="16"/>
  <c r="F144" i="16"/>
  <c r="T144" i="16" s="1"/>
  <c r="D144" i="16"/>
  <c r="W143" i="16"/>
  <c r="V143" i="16"/>
  <c r="S143" i="16"/>
  <c r="R143" i="16"/>
  <c r="H143" i="16"/>
  <c r="F143" i="16"/>
  <c r="F146" i="16" s="1"/>
  <c r="D143" i="16"/>
  <c r="N133" i="16"/>
  <c r="M133" i="16"/>
  <c r="L133" i="16"/>
  <c r="K133" i="16"/>
  <c r="J133" i="16"/>
  <c r="I133" i="16"/>
  <c r="G133" i="16"/>
  <c r="E133" i="16"/>
  <c r="V132" i="16"/>
  <c r="T132" i="16"/>
  <c r="S132" i="16"/>
  <c r="H132" i="16"/>
  <c r="O132" i="16" s="1"/>
  <c r="U132" i="16" s="1"/>
  <c r="F132" i="16"/>
  <c r="D132" i="16"/>
  <c r="V131" i="16"/>
  <c r="T131" i="16"/>
  <c r="S131" i="16"/>
  <c r="H131" i="16"/>
  <c r="O131" i="16" s="1"/>
  <c r="U131" i="16" s="1"/>
  <c r="F131" i="16"/>
  <c r="D131" i="16"/>
  <c r="V130" i="16"/>
  <c r="S130" i="16"/>
  <c r="R130" i="16"/>
  <c r="H130" i="16"/>
  <c r="F130" i="16"/>
  <c r="F133" i="16" s="1"/>
  <c r="D130" i="16"/>
  <c r="N114" i="16"/>
  <c r="M114" i="16"/>
  <c r="L114" i="16"/>
  <c r="K114" i="16"/>
  <c r="J114" i="16"/>
  <c r="I114" i="16"/>
  <c r="G114" i="16"/>
  <c r="E114" i="16"/>
  <c r="V113" i="16"/>
  <c r="T113" i="16"/>
  <c r="S113" i="16"/>
  <c r="H113" i="16"/>
  <c r="O113" i="16" s="1"/>
  <c r="U113" i="16" s="1"/>
  <c r="F113" i="16"/>
  <c r="D113" i="16"/>
  <c r="D168" i="16" s="1"/>
  <c r="V112" i="16"/>
  <c r="T112" i="16"/>
  <c r="S112" i="16"/>
  <c r="H112" i="16"/>
  <c r="O112" i="16" s="1"/>
  <c r="U112" i="16" s="1"/>
  <c r="F112" i="16"/>
  <c r="D112" i="16"/>
  <c r="D167" i="16" s="1"/>
  <c r="V111" i="16"/>
  <c r="S111" i="16"/>
  <c r="R111" i="16"/>
  <c r="H111" i="16"/>
  <c r="F111" i="16"/>
  <c r="F114" i="16" s="1"/>
  <c r="D111" i="16"/>
  <c r="N95" i="16"/>
  <c r="M95" i="16"/>
  <c r="L95" i="16"/>
  <c r="K95" i="16"/>
  <c r="J95" i="16"/>
  <c r="I95" i="16"/>
  <c r="G95" i="16"/>
  <c r="E95" i="16"/>
  <c r="S94" i="16"/>
  <c r="O94" i="16"/>
  <c r="U94" i="16" s="1"/>
  <c r="H94" i="16"/>
  <c r="F94" i="16"/>
  <c r="T94" i="16" s="1"/>
  <c r="U93" i="16"/>
  <c r="T93" i="16"/>
  <c r="S93" i="16"/>
  <c r="H93" i="16"/>
  <c r="O93" i="16" s="1"/>
  <c r="F93" i="16"/>
  <c r="S92" i="16"/>
  <c r="R92" i="16"/>
  <c r="H92" i="16"/>
  <c r="H95" i="16" s="1"/>
  <c r="F92" i="16"/>
  <c r="T92" i="16" s="1"/>
  <c r="N82" i="16"/>
  <c r="M82" i="16"/>
  <c r="L82" i="16"/>
  <c r="K82" i="16"/>
  <c r="J82" i="16"/>
  <c r="I82" i="16"/>
  <c r="G82" i="16"/>
  <c r="E82" i="16"/>
  <c r="W81" i="16"/>
  <c r="V81" i="16"/>
  <c r="S81" i="16"/>
  <c r="O81" i="16"/>
  <c r="U81" i="16" s="1"/>
  <c r="H81" i="16"/>
  <c r="F81" i="16"/>
  <c r="T81" i="16" s="1"/>
  <c r="D81" i="16"/>
  <c r="W80" i="16"/>
  <c r="V80" i="16"/>
  <c r="T80" i="16"/>
  <c r="S80" i="16"/>
  <c r="H80" i="16"/>
  <c r="O80" i="16" s="1"/>
  <c r="U80" i="16" s="1"/>
  <c r="F80" i="16"/>
  <c r="D80" i="16"/>
  <c r="W79" i="16"/>
  <c r="V79" i="16"/>
  <c r="T79" i="16"/>
  <c r="S79" i="16"/>
  <c r="R79" i="16"/>
  <c r="H79" i="16"/>
  <c r="O79" i="16" s="1"/>
  <c r="F79" i="16"/>
  <c r="F82" i="16" s="1"/>
  <c r="N69" i="16"/>
  <c r="M69" i="16"/>
  <c r="L69" i="16"/>
  <c r="K69" i="16"/>
  <c r="J69" i="16"/>
  <c r="I69" i="16"/>
  <c r="G69" i="16"/>
  <c r="E69" i="16"/>
  <c r="V68" i="16"/>
  <c r="U68" i="16"/>
  <c r="S68" i="16"/>
  <c r="H68" i="16"/>
  <c r="O68" i="16" s="1"/>
  <c r="F68" i="16"/>
  <c r="T68" i="16" s="1"/>
  <c r="D68" i="16"/>
  <c r="V67" i="16"/>
  <c r="U67" i="16"/>
  <c r="T67" i="16"/>
  <c r="S67" i="16"/>
  <c r="H67" i="16"/>
  <c r="O67" i="16" s="1"/>
  <c r="F67" i="16"/>
  <c r="F69" i="16" s="1"/>
  <c r="D67" i="16"/>
  <c r="V66" i="16"/>
  <c r="T66" i="16"/>
  <c r="S66" i="16"/>
  <c r="R66" i="16"/>
  <c r="H66" i="16"/>
  <c r="H69" i="16" s="1"/>
  <c r="F66" i="16"/>
  <c r="D66" i="16"/>
  <c r="N50" i="16"/>
  <c r="M50" i="16"/>
  <c r="L50" i="16"/>
  <c r="K50" i="16"/>
  <c r="J50" i="16"/>
  <c r="I50" i="16"/>
  <c r="G50" i="16"/>
  <c r="E50" i="16"/>
  <c r="V49" i="16"/>
  <c r="T49" i="16"/>
  <c r="S49" i="16"/>
  <c r="H49" i="16"/>
  <c r="O49" i="16" s="1"/>
  <c r="U49" i="16" s="1"/>
  <c r="F49" i="16"/>
  <c r="D49" i="16"/>
  <c r="V48" i="16"/>
  <c r="U48" i="16"/>
  <c r="S48" i="16"/>
  <c r="H48" i="16"/>
  <c r="O48" i="16" s="1"/>
  <c r="F48" i="16"/>
  <c r="T48" i="16" s="1"/>
  <c r="D48" i="16"/>
  <c r="V47" i="16"/>
  <c r="T47" i="16"/>
  <c r="S47" i="16"/>
  <c r="R47" i="16"/>
  <c r="H47" i="16"/>
  <c r="H50" i="16" s="1"/>
  <c r="F47" i="16"/>
  <c r="D47" i="16"/>
  <c r="D79" i="16" s="1"/>
  <c r="N30" i="16"/>
  <c r="M30" i="16"/>
  <c r="L30" i="16"/>
  <c r="K30" i="16"/>
  <c r="J30" i="16"/>
  <c r="I30" i="16"/>
  <c r="G30" i="16"/>
  <c r="E30" i="16"/>
  <c r="S29" i="16"/>
  <c r="H29" i="16"/>
  <c r="O29" i="16" s="1"/>
  <c r="U29" i="16" s="1"/>
  <c r="F29" i="16"/>
  <c r="T29" i="16" s="1"/>
  <c r="S28" i="16"/>
  <c r="H28" i="16"/>
  <c r="O28" i="16" s="1"/>
  <c r="U28" i="16" s="1"/>
  <c r="F28" i="16"/>
  <c r="T28" i="16" s="1"/>
  <c r="S27" i="16"/>
  <c r="R27" i="16"/>
  <c r="H27" i="16"/>
  <c r="F27" i="16"/>
  <c r="T27" i="16" s="1"/>
  <c r="U79" i="16" l="1"/>
  <c r="O82" i="16"/>
  <c r="H179" i="16"/>
  <c r="F30" i="16"/>
  <c r="O47" i="16"/>
  <c r="H82" i="16"/>
  <c r="H114" i="16"/>
  <c r="O111" i="16"/>
  <c r="H133" i="16"/>
  <c r="O130" i="16"/>
  <c r="H146" i="16"/>
  <c r="O143" i="16"/>
  <c r="H155" i="16"/>
  <c r="J158" i="16"/>
  <c r="N158" i="16"/>
  <c r="F156" i="16"/>
  <c r="P156" i="16" s="1"/>
  <c r="H166" i="16"/>
  <c r="F168" i="16"/>
  <c r="P168" i="16" s="1"/>
  <c r="G178" i="16"/>
  <c r="J178" i="16" s="1"/>
  <c r="G179" i="16"/>
  <c r="D190" i="16"/>
  <c r="E190" i="16" s="1"/>
  <c r="P155" i="16"/>
  <c r="O156" i="16"/>
  <c r="H178" i="16" s="1"/>
  <c r="O168" i="16"/>
  <c r="I204" i="16"/>
  <c r="H202" i="16"/>
  <c r="O214" i="16"/>
  <c r="I215" i="16"/>
  <c r="T111" i="16"/>
  <c r="T130" i="16"/>
  <c r="T143" i="16"/>
  <c r="O166" i="16"/>
  <c r="O169" i="16" s="1"/>
  <c r="G177" i="16"/>
  <c r="E180" i="16"/>
  <c r="E194" i="16" s="1"/>
  <c r="F177" i="16"/>
  <c r="F180" i="16" s="1"/>
  <c r="F178" i="16"/>
  <c r="I178" i="16"/>
  <c r="F179" i="16"/>
  <c r="I179" i="16"/>
  <c r="P201" i="16"/>
  <c r="E204" i="16"/>
  <c r="F202" i="16"/>
  <c r="P202" i="16" s="1"/>
  <c r="J215" i="16"/>
  <c r="H213" i="16"/>
  <c r="H215" i="16" s="1"/>
  <c r="F188" i="16"/>
  <c r="G188" i="16"/>
  <c r="O202" i="16"/>
  <c r="P213" i="16"/>
  <c r="E215" i="16"/>
  <c r="F50" i="16"/>
  <c r="O66" i="16"/>
  <c r="H30" i="16"/>
  <c r="O27" i="16"/>
  <c r="F95" i="16"/>
  <c r="H156" i="16"/>
  <c r="O157" i="16"/>
  <c r="F166" i="16"/>
  <c r="F167" i="16"/>
  <c r="P167" i="16" s="1"/>
  <c r="H168" i="16"/>
  <c r="I169" i="16"/>
  <c r="K178" i="16"/>
  <c r="K179" i="16"/>
  <c r="D189" i="16"/>
  <c r="E189" i="16" s="1"/>
  <c r="E191" i="16"/>
  <c r="J204" i="16"/>
  <c r="H201" i="16"/>
  <c r="H204" i="16" s="1"/>
  <c r="O203" i="16"/>
  <c r="F212" i="16"/>
  <c r="O212" i="16"/>
  <c r="O92" i="16"/>
  <c r="G204" i="16"/>
  <c r="U92" i="16" l="1"/>
  <c r="O95" i="16"/>
  <c r="U143" i="16"/>
  <c r="O146" i="16"/>
  <c r="O114" i="16"/>
  <c r="U111" i="16"/>
  <c r="F169" i="16"/>
  <c r="P169" i="16" s="1"/>
  <c r="P166" i="16"/>
  <c r="U27" i="16"/>
  <c r="M218" i="16" s="1"/>
  <c r="M222" i="16" s="1"/>
  <c r="O30" i="16"/>
  <c r="O201" i="16"/>
  <c r="O204" i="16" s="1"/>
  <c r="F215" i="16"/>
  <c r="P215" i="16" s="1"/>
  <c r="P212" i="16"/>
  <c r="G180" i="16"/>
  <c r="O213" i="16"/>
  <c r="O215" i="16" s="1"/>
  <c r="I190" i="16"/>
  <c r="K190" i="16"/>
  <c r="G190" i="16"/>
  <c r="J190" i="16"/>
  <c r="F190" i="16"/>
  <c r="H190" i="16"/>
  <c r="O133" i="16"/>
  <c r="U130" i="16"/>
  <c r="K189" i="16"/>
  <c r="G189" i="16"/>
  <c r="G191" i="16" s="1"/>
  <c r="I189" i="16"/>
  <c r="J189" i="16"/>
  <c r="F189" i="16"/>
  <c r="H189" i="16"/>
  <c r="O69" i="16"/>
  <c r="U66" i="16"/>
  <c r="F191" i="16"/>
  <c r="F194" i="16" s="1"/>
  <c r="F204" i="16"/>
  <c r="P204" i="16" s="1"/>
  <c r="F158" i="16"/>
  <c r="P158" i="16" s="1"/>
  <c r="J179" i="16"/>
  <c r="H169" i="16"/>
  <c r="O155" i="16"/>
  <c r="J177" i="16" s="1"/>
  <c r="J180" i="16" s="1"/>
  <c r="H158" i="16"/>
  <c r="O50" i="16"/>
  <c r="U47" i="16"/>
  <c r="O158" i="16" l="1"/>
  <c r="I188" i="16"/>
  <c r="I191" i="16" s="1"/>
  <c r="K177" i="16"/>
  <c r="K188" i="16"/>
  <c r="H177" i="16"/>
  <c r="H180" i="16" s="1"/>
  <c r="H188" i="16"/>
  <c r="H191" i="16" s="1"/>
  <c r="I177" i="16"/>
  <c r="I180" i="16" s="1"/>
  <c r="J188" i="16"/>
  <c r="J191" i="16" s="1"/>
  <c r="J194" i="16" s="1"/>
  <c r="G194" i="16"/>
  <c r="L188" i="16"/>
  <c r="H194" i="16" l="1"/>
  <c r="L177" i="16"/>
  <c r="I194" i="16"/>
  <c r="K194" i="16"/>
  <c r="L194" i="16" l="1"/>
  <c r="E5" i="12" l="1"/>
  <c r="G6" i="10"/>
  <c r="D6" i="10"/>
  <c r="I6" i="10"/>
  <c r="M6" i="11"/>
  <c r="F6" i="11"/>
  <c r="D6" i="11"/>
  <c r="B6" i="10"/>
  <c r="G54" i="12"/>
  <c r="G53" i="12"/>
  <c r="G49" i="12"/>
  <c r="G48" i="12"/>
  <c r="G46" i="12"/>
  <c r="G40" i="12"/>
  <c r="G39" i="12"/>
  <c r="G38" i="12"/>
  <c r="G37" i="12"/>
  <c r="G36" i="12"/>
  <c r="G35" i="12"/>
  <c r="G34" i="12"/>
  <c r="G33" i="12"/>
  <c r="G32" i="12"/>
  <c r="G31" i="12"/>
  <c r="G30" i="12"/>
  <c r="G29" i="12"/>
  <c r="G27" i="12"/>
  <c r="G26" i="12"/>
  <c r="G25" i="12"/>
  <c r="G18" i="12"/>
  <c r="G17" i="12"/>
  <c r="G16" i="12"/>
  <c r="G15" i="12"/>
  <c r="G14" i="12"/>
  <c r="Q55" i="11" l="1"/>
  <c r="K55" i="11"/>
  <c r="F55" i="11"/>
  <c r="O55" i="11" s="1"/>
  <c r="Q54" i="11"/>
  <c r="K54" i="11"/>
  <c r="F54" i="11"/>
  <c r="P54" i="11" s="1"/>
  <c r="Q53" i="11"/>
  <c r="O53" i="11"/>
  <c r="K53" i="11"/>
  <c r="F53" i="11"/>
  <c r="P53" i="11" s="1"/>
  <c r="Q52" i="11"/>
  <c r="P52" i="11"/>
  <c r="O52" i="11"/>
  <c r="K52" i="11"/>
  <c r="F52" i="11"/>
  <c r="Q51" i="11"/>
  <c r="P51" i="11"/>
  <c r="K51" i="11"/>
  <c r="F51" i="11"/>
  <c r="O51" i="11" s="1"/>
  <c r="Q50" i="11"/>
  <c r="K50" i="11"/>
  <c r="F50" i="11"/>
  <c r="P50" i="11" s="1"/>
  <c r="Q49" i="11"/>
  <c r="O49" i="11"/>
  <c r="K49" i="11"/>
  <c r="F49" i="11"/>
  <c r="P49" i="11" s="1"/>
  <c r="Q48" i="11"/>
  <c r="P48" i="11"/>
  <c r="O48" i="11"/>
  <c r="K48" i="11"/>
  <c r="F48" i="11"/>
  <c r="Q47" i="11"/>
  <c r="P47" i="11"/>
  <c r="K47" i="11"/>
  <c r="F47" i="11"/>
  <c r="O47" i="11" s="1"/>
  <c r="Q46" i="11"/>
  <c r="K46" i="11"/>
  <c r="F46" i="11"/>
  <c r="P46" i="11" s="1"/>
  <c r="Q45" i="11"/>
  <c r="O45" i="11"/>
  <c r="K45" i="11"/>
  <c r="F45" i="11"/>
  <c r="P45" i="11" s="1"/>
  <c r="Q44" i="11"/>
  <c r="P44" i="11"/>
  <c r="O44" i="11"/>
  <c r="K44" i="11"/>
  <c r="F44" i="11"/>
  <c r="Q43" i="11"/>
  <c r="P43" i="11"/>
  <c r="K43" i="11"/>
  <c r="F43" i="11"/>
  <c r="O43" i="11" s="1"/>
  <c r="Q42" i="11"/>
  <c r="K42" i="11"/>
  <c r="F42" i="11"/>
  <c r="P42" i="11" s="1"/>
  <c r="Q41" i="11"/>
  <c r="O41" i="11"/>
  <c r="K41" i="11"/>
  <c r="F41" i="11"/>
  <c r="P41" i="11" s="1"/>
  <c r="Q40" i="11"/>
  <c r="P40" i="11"/>
  <c r="O40" i="11"/>
  <c r="K40" i="11"/>
  <c r="F40" i="11"/>
  <c r="Q39" i="11"/>
  <c r="P39" i="11"/>
  <c r="K39" i="11"/>
  <c r="F39" i="11"/>
  <c r="O39" i="11" s="1"/>
  <c r="Q38" i="11"/>
  <c r="K38" i="11"/>
  <c r="F38" i="11"/>
  <c r="P38" i="11" s="1"/>
  <c r="Q37" i="11"/>
  <c r="O37" i="11"/>
  <c r="K37" i="11"/>
  <c r="F37" i="11"/>
  <c r="P37" i="11" s="1"/>
  <c r="Q36" i="11"/>
  <c r="P36" i="11"/>
  <c r="O36" i="11"/>
  <c r="K36" i="11"/>
  <c r="F36" i="11"/>
  <c r="Q35" i="11"/>
  <c r="P35" i="11"/>
  <c r="K35" i="11"/>
  <c r="F35" i="11"/>
  <c r="O35" i="11" s="1"/>
  <c r="Q34" i="11"/>
  <c r="K34" i="11"/>
  <c r="F34" i="11"/>
  <c r="P34" i="11" s="1"/>
  <c r="Q33" i="11"/>
  <c r="O33" i="11"/>
  <c r="K33" i="11"/>
  <c r="F33" i="11"/>
  <c r="P33" i="11" s="1"/>
  <c r="Q32" i="11"/>
  <c r="P32" i="11"/>
  <c r="O32" i="11"/>
  <c r="K32" i="11"/>
  <c r="F32" i="11"/>
  <c r="Q31" i="11"/>
  <c r="P31" i="11"/>
  <c r="K31" i="11"/>
  <c r="F31" i="11"/>
  <c r="O31" i="11" s="1"/>
  <c r="Q30" i="11"/>
  <c r="K30" i="11"/>
  <c r="F30" i="11"/>
  <c r="P30" i="11" s="1"/>
  <c r="Q29" i="11"/>
  <c r="O29" i="11"/>
  <c r="K29" i="11"/>
  <c r="F29" i="11"/>
  <c r="P29" i="11" s="1"/>
  <c r="Q28" i="11"/>
  <c r="P28" i="11"/>
  <c r="O28" i="11"/>
  <c r="K28" i="11"/>
  <c r="F28" i="11"/>
  <c r="Q27" i="11"/>
  <c r="P27" i="11"/>
  <c r="K27" i="11"/>
  <c r="F27" i="11"/>
  <c r="O27" i="11" s="1"/>
  <c r="Q26" i="11"/>
  <c r="K26" i="11"/>
  <c r="F26" i="11"/>
  <c r="P26" i="11" s="1"/>
  <c r="Q25" i="11"/>
  <c r="O25" i="11"/>
  <c r="K25" i="11"/>
  <c r="F25" i="11"/>
  <c r="P25" i="11" s="1"/>
  <c r="Q24" i="11"/>
  <c r="K24" i="11"/>
  <c r="F24" i="11"/>
  <c r="O24" i="11" s="1"/>
  <c r="Q23" i="11"/>
  <c r="P23" i="11"/>
  <c r="K23" i="11"/>
  <c r="F23" i="11"/>
  <c r="O23" i="11" s="1"/>
  <c r="Q22" i="11"/>
  <c r="K22" i="11"/>
  <c r="F22" i="11"/>
  <c r="P22" i="11" s="1"/>
  <c r="Q21" i="11"/>
  <c r="K21" i="11"/>
  <c r="F21" i="11"/>
  <c r="P21" i="11" s="1"/>
  <c r="Q20" i="11"/>
  <c r="K20" i="11"/>
  <c r="F20" i="11"/>
  <c r="O20" i="11" s="1"/>
  <c r="Q19" i="11"/>
  <c r="K19" i="11"/>
  <c r="F19" i="11"/>
  <c r="O19" i="11" s="1"/>
  <c r="Q18" i="11"/>
  <c r="K18" i="11"/>
  <c r="F18" i="11"/>
  <c r="P18" i="11" s="1"/>
  <c r="Q17" i="11"/>
  <c r="K17" i="11"/>
  <c r="F17" i="11"/>
  <c r="P17" i="11" s="1"/>
  <c r="Q16" i="11"/>
  <c r="K16" i="11"/>
  <c r="F16" i="11"/>
  <c r="O16" i="11" s="1"/>
  <c r="Q15" i="11"/>
  <c r="K15" i="11"/>
  <c r="F15" i="11"/>
  <c r="O15" i="11" s="1"/>
  <c r="F6" i="17" s="1"/>
  <c r="Q14" i="11"/>
  <c r="K14" i="11"/>
  <c r="F14" i="11"/>
  <c r="P14" i="11" s="1"/>
  <c r="Q13" i="11"/>
  <c r="K13" i="11"/>
  <c r="F13" i="11"/>
  <c r="P13" i="11" s="1"/>
  <c r="Q12" i="11"/>
  <c r="K12" i="11"/>
  <c r="F12" i="11"/>
  <c r="O12" i="11" s="1"/>
  <c r="F5" i="17" s="1"/>
  <c r="Q11" i="11"/>
  <c r="Q57" i="11" s="1"/>
  <c r="P24" i="11" l="1"/>
  <c r="P16" i="11"/>
  <c r="O17" i="11"/>
  <c r="O13" i="11"/>
  <c r="P20" i="11"/>
  <c r="O21" i="11"/>
  <c r="F8" i="17" s="1"/>
  <c r="P15" i="11"/>
  <c r="P19" i="11"/>
  <c r="K57" i="11"/>
  <c r="K62" i="11" s="1"/>
  <c r="J14" i="1"/>
  <c r="F4" i="17"/>
  <c r="P12" i="11"/>
  <c r="P11" i="11"/>
  <c r="P55" i="11"/>
  <c r="O14" i="11"/>
  <c r="O18" i="11"/>
  <c r="F7" i="17" s="1"/>
  <c r="O22" i="11"/>
  <c r="O26" i="11"/>
  <c r="O30" i="11"/>
  <c r="O34" i="11"/>
  <c r="O38" i="11"/>
  <c r="O42" i="11"/>
  <c r="O46" i="11"/>
  <c r="O50" i="11"/>
  <c r="O54" i="11"/>
  <c r="O57" i="11" l="1"/>
  <c r="K64" i="11"/>
  <c r="G26" i="1" s="1"/>
  <c r="P57" i="11"/>
  <c r="O59" i="11" l="1"/>
  <c r="O60" i="11" s="1"/>
  <c r="P59" i="11"/>
  <c r="P60" i="11" s="1"/>
  <c r="P61" i="11" s="1"/>
  <c r="F49" i="17" l="1"/>
  <c r="J24" i="1"/>
  <c r="O62" i="11"/>
  <c r="F50" i="17" s="1"/>
  <c r="P62" i="11"/>
  <c r="P64" i="11" s="1"/>
  <c r="Q59" i="11"/>
  <c r="Q60" i="11"/>
  <c r="O61" i="11"/>
  <c r="J25" i="1" l="1"/>
  <c r="F51" i="17"/>
  <c r="J26" i="1" s="1"/>
  <c r="J27" i="1" s="1"/>
  <c r="Q62" i="11"/>
  <c r="O64" i="11"/>
  <c r="Q61" i="11"/>
  <c r="Q64" i="11" l="1"/>
  <c r="O68" i="11"/>
  <c r="O67" i="11"/>
  <c r="B7" i="4" l="1"/>
  <c r="B6" i="4"/>
  <c r="B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m</author>
  </authors>
  <commentList>
    <comment ref="H2" authorId="0" shapeId="0" xr:uid="{00000000-0006-0000-0000-000001000000}">
      <text>
        <r>
          <rPr>
            <b/>
            <sz val="9"/>
            <color indexed="81"/>
            <rFont val="ＭＳ Ｐゴシック"/>
            <family val="3"/>
            <charset val="128"/>
          </rPr>
          <t>専門課程、高等課程のいずれかを選択すること。</t>
        </r>
      </text>
    </comment>
    <comment ref="I6" authorId="0" shapeId="0" xr:uid="{00000000-0006-0000-0000-000002000000}">
      <text>
        <r>
          <rPr>
            <b/>
            <sz val="9"/>
            <color indexed="81"/>
            <rFont val="ＭＳ Ｐゴシック"/>
            <family val="3"/>
            <charset val="128"/>
          </rPr>
          <t>記入漏れに注意すること。</t>
        </r>
      </text>
    </comment>
    <comment ref="C7" authorId="0" shapeId="0" xr:uid="{00000000-0006-0000-0000-000003000000}">
      <text>
        <r>
          <rPr>
            <b/>
            <sz val="9"/>
            <color indexed="81"/>
            <rFont val="ＭＳ Ｐゴシック"/>
            <family val="3"/>
            <charset val="128"/>
          </rPr>
          <t>ドロップダウンリストより選択すること。</t>
        </r>
      </text>
    </comment>
    <comment ref="H7" authorId="0" shapeId="0" xr:uid="{00000000-0006-0000-0000-000004000000}">
      <text>
        <r>
          <rPr>
            <b/>
            <sz val="9"/>
            <color indexed="81"/>
            <rFont val="ＭＳ Ｐゴシック"/>
            <family val="3"/>
            <charset val="128"/>
          </rPr>
          <t>「学校法人○○」と記入すること。</t>
        </r>
      </text>
    </comment>
    <comment ref="C9" authorId="0" shapeId="0" xr:uid="{00000000-0006-0000-0000-000005000000}">
      <text>
        <r>
          <rPr>
            <b/>
            <sz val="9"/>
            <color indexed="81"/>
            <rFont val="ＭＳ Ｐゴシック"/>
            <family val="3"/>
            <charset val="128"/>
          </rPr>
          <t>ドロップダウンリストより選択すること。</t>
        </r>
      </text>
    </comment>
    <comment ref="H9" authorId="1" shapeId="0" xr:uid="{C797F248-D163-4793-AB20-AF5CD28C5A70}">
      <text>
        <r>
          <rPr>
            <b/>
            <sz val="9"/>
            <color indexed="81"/>
            <rFont val="MS P ゴシック"/>
            <family val="3"/>
            <charset val="128"/>
          </rPr>
          <t>申請装置を整備する教室名を記載すること。また、記入に当たっては、整備教室を示した平面図に記載された整備教室名と同一のものを記入すること。</t>
        </r>
      </text>
    </comment>
    <comment ref="C11" authorId="0" shapeId="0" xr:uid="{00000000-0006-0000-0000-000007000000}">
      <text>
        <r>
          <rPr>
            <b/>
            <sz val="9"/>
            <color indexed="81"/>
            <rFont val="ＭＳ Ｐゴシック"/>
            <family val="3"/>
            <charset val="128"/>
          </rPr>
          <t>事業の名称は、設備等整備及び工事を行う建物とその内容が分かるよう、具体的かつ簡潔な名称とすること。</t>
        </r>
      </text>
    </comment>
    <comment ref="C12" authorId="0" shapeId="0" xr:uid="{00000000-0006-0000-0000-000008000000}">
      <text>
        <r>
          <rPr>
            <b/>
            <sz val="9"/>
            <color indexed="81"/>
            <rFont val="ＭＳ Ｐゴシック"/>
            <family val="3"/>
            <charset val="128"/>
          </rPr>
          <t>様式2－2の「交付申請に係る学科」と同一の学科を記入すること。また、記入に当たっては学則に示された学科名と異ならないよう注意すること。</t>
        </r>
      </text>
    </comment>
    <comment ref="A13" authorId="0" shapeId="0" xr:uid="{00000000-0006-0000-0000-000009000000}">
      <text>
        <r>
          <rPr>
            <b/>
            <sz val="9"/>
            <color indexed="81"/>
            <rFont val="ＭＳ Ｐゴシック"/>
            <family val="3"/>
            <charset val="128"/>
          </rPr>
          <t>・「見積書整理表」、「設備・装置等の説明一覧」、「構成図（平面図）」、「定価証明書」、「カタログ」の付番と対応するよう付番すること。
・対象経費となる項目のみ記入すること。（見積整理表B列と一致）</t>
        </r>
      </text>
    </comment>
    <comment ref="J13" authorId="2" shapeId="0" xr:uid="{124D1291-35C1-409D-9C0C-69F6CA574D21}">
      <text>
        <r>
          <rPr>
            <b/>
            <sz val="9"/>
            <color indexed="81"/>
            <rFont val="MS P ゴシック"/>
            <family val="3"/>
            <charset val="128"/>
          </rPr>
          <t>品名、数量、金額については、見積書整理表からの自動転記となっている。
付番が10を超える場合は、各セルの関数を削除の上、別紙の通りとし、別シート「別紙」を使用すること。（貴学の申請が別紙の形式になじまない場合、独自の別紙を支擁しても差し支えない。）</t>
        </r>
      </text>
    </comment>
    <comment ref="G26" authorId="3" shapeId="0" xr:uid="{00000000-0006-0000-0000-00000A000000}">
      <text>
        <r>
          <rPr>
            <b/>
            <sz val="9"/>
            <color indexed="81"/>
            <rFont val="MS P ゴシック"/>
            <family val="3"/>
            <charset val="128"/>
          </rPr>
          <t>対象外経費も含めた、全事業費合計額を記入してください。</t>
        </r>
      </text>
    </comment>
    <comment ref="L26" authorId="2" shapeId="0" xr:uid="{C4DF6213-080C-4083-8A42-2672506588A6}">
      <text>
        <r>
          <rPr>
            <b/>
            <sz val="9"/>
            <color indexed="81"/>
            <rFont val="MS P ゴシック"/>
            <family val="3"/>
            <charset val="128"/>
          </rPr>
          <t>ただし見積整理表が複数ある場合は、このセルの確認は不要。その場合、補助対象経費合計は手動で入力すること。</t>
        </r>
      </text>
    </comment>
    <comment ref="C28" authorId="2" shapeId="0" xr:uid="{76F04836-050D-4AC0-8681-0E8550541E5A}">
      <text>
        <r>
          <rPr>
            <b/>
            <sz val="9"/>
            <color indexed="81"/>
            <rFont val="MS P ゴシック"/>
            <family val="3"/>
            <charset val="128"/>
          </rPr>
          <t>事務連絡の「５．事業着手日について」を確認したうえで設定すること。</t>
        </r>
      </text>
    </comment>
    <comment ref="E28" authorId="1" shapeId="0" xr:uid="{8341B702-E9CD-453B-A310-98EB99B1AD4A}">
      <text>
        <r>
          <rPr>
            <b/>
            <sz val="9"/>
            <color indexed="81"/>
            <rFont val="MS P ゴシック"/>
            <family val="3"/>
            <charset val="128"/>
          </rPr>
          <t>上旬・中旬・下旬のうちから選択すること。</t>
        </r>
      </text>
    </comment>
    <comment ref="C29" authorId="0" shapeId="0" xr:uid="{00000000-0006-0000-0000-00000C000000}">
      <text>
        <r>
          <rPr>
            <b/>
            <sz val="9"/>
            <color indexed="81"/>
            <rFont val="ＭＳ Ｐゴシック"/>
            <family val="3"/>
            <charset val="128"/>
          </rPr>
          <t>「整備教室」において同種の装置がある場合には「有」を、同種の装置が無い場合には「無」をドロップダウンリストから選択すること。</t>
        </r>
      </text>
    </comment>
    <comment ref="F29" authorId="0" shapeId="0" xr:uid="{00000000-0006-0000-0000-00000D000000}">
      <text>
        <r>
          <rPr>
            <b/>
            <sz val="9"/>
            <color indexed="81"/>
            <rFont val="ＭＳ Ｐゴシック"/>
            <family val="3"/>
            <charset val="128"/>
          </rPr>
          <t xml:space="preserve">・「同種の設備の有無」欄が「有」の場合、今回新たに整備とする装置と既存の装置との関係を明記すること。
・本補助金（教育装置）において交付実績が有る場合、今回整備する装置との関連性を記入すること。
</t>
        </r>
      </text>
    </comment>
    <comment ref="C30" authorId="0" shapeId="0" xr:uid="{00000000-0006-0000-0000-00000E000000}">
      <text>
        <r>
          <rPr>
            <b/>
            <sz val="9"/>
            <color indexed="81"/>
            <rFont val="ＭＳ Ｐゴシック"/>
            <family val="3"/>
            <charset val="128"/>
          </rPr>
          <t>（交付実績が有る場合）交付年度を記入してください。
（交付実績が無い場合）「該当無し」と記入してください。</t>
        </r>
      </text>
    </comment>
    <comment ref="C31" authorId="0" shapeId="0" xr:uid="{00000000-0006-0000-0000-00000F00000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ドロップダウンリストより「廃棄」「用途を変えて継続使用」を選択した場合には、廃棄する設備等の一覧を様式２－１等の提出時にあわせて提出すること。</t>
        </r>
      </text>
    </comment>
    <comment ref="A32" authorId="0" shapeId="0" xr:uid="{00000000-0006-0000-0000-000010000000}">
      <text>
        <r>
          <rPr>
            <b/>
            <sz val="9"/>
            <color indexed="81"/>
            <rFont val="ＭＳ Ｐゴシック"/>
            <family val="3"/>
            <charset val="128"/>
          </rPr>
          <t>※様式２－３に即して記入すること。</t>
        </r>
      </text>
    </comment>
    <comment ref="A36" authorId="0" shapeId="0" xr:uid="{00000000-0006-0000-0000-000011000000}">
      <text>
        <r>
          <rPr>
            <b/>
            <sz val="9"/>
            <color indexed="81"/>
            <rFont val="ＭＳ Ｐゴシック"/>
            <family val="3"/>
            <charset val="128"/>
          </rPr>
          <t>・今回新たに整備しようとする理由を明記すること。
・装置を整備することによって、どのような教育上の効果が得られるか、具体的かつ簡潔に記入すること。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00000000-0006-0000-01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00000000-0006-0000-01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C8" authorId="0" shapeId="0" xr:uid="{00000000-0006-0000-0100-000004000000}">
      <text>
        <r>
          <rPr>
            <b/>
            <sz val="9"/>
            <color indexed="81"/>
            <rFont val="ＭＳ Ｐゴシック"/>
            <family val="3"/>
            <charset val="128"/>
          </rPr>
          <t>様式2－1の「使用学科等名」と同一学科名を記入すること。また、記入に当たっては学則に示された学科名と異ならないよう注意すること。</t>
        </r>
      </text>
    </comment>
    <comment ref="H8" authorId="0" shapeId="0" xr:uid="{00000000-0006-0000-0100-000005000000}">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00000000-0006-0000-0100-00000600000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E6" authorId="0" shapeId="0" xr:uid="{00000000-0006-0000-0200-000002000000}">
      <text>
        <r>
          <rPr>
            <b/>
            <sz val="9"/>
            <color indexed="81"/>
            <rFont val="ＭＳ Ｐゴシック"/>
            <family val="3"/>
            <charset val="128"/>
          </rPr>
          <t>履修年次別時間数は学則等の根拠資料に基づいた時間数を記入すること。</t>
        </r>
      </text>
    </comment>
    <comment ref="B8" authorId="0" shapeId="0" xr:uid="{00000000-0006-0000-0200-000003000000}">
      <text>
        <r>
          <rPr>
            <b/>
            <sz val="9"/>
            <color indexed="81"/>
            <rFont val="ＭＳ Ｐゴシック"/>
            <family val="3"/>
            <charset val="128"/>
          </rPr>
          <t>科目名は学則等の根拠資料に基づいた正しい名称で記入すること。
また、必要に応じて列を追加すること。列を追加した場合、自動計算部分の「小計」や「合計」が正しく計算されない場合があるので、「小計」及び「合計」を確認願います。</t>
        </r>
      </text>
    </comment>
    <comment ref="B25" authorId="1" shapeId="0" xr:uid="{B9AE873F-CE19-46A2-B4CB-CFB15AA4B8E8}">
      <text>
        <r>
          <rPr>
            <b/>
            <sz val="9"/>
            <color indexed="81"/>
            <rFont val="MS P ゴシック"/>
            <family val="3"/>
            <charset val="128"/>
          </rPr>
          <t>「交付申請設備等に係る科目」
以外のすべての科目数を履修年次ごとに入力してください。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齋藤美桜</author>
  </authors>
  <commentList>
    <comment ref="C12" authorId="0" shapeId="0" xr:uid="{41CAE721-6CF2-4544-9E21-C02573DE765D}">
      <text>
        <r>
          <rPr>
            <b/>
            <sz val="9"/>
            <color indexed="81"/>
            <rFont val="MS P ゴシック"/>
            <family val="3"/>
            <charset val="128"/>
          </rPr>
          <t>認定学科が複数ある場合、１つのセル内に全て入力すること。
※列の追加等は行わないこと。</t>
        </r>
      </text>
    </comment>
    <comment ref="B14" authorId="0" shapeId="0" xr:uid="{9F0BAAE8-71E9-4838-A2FA-CC2D425ECB40}">
      <text>
        <r>
          <rPr>
            <b/>
            <sz val="9"/>
            <color indexed="81"/>
            <rFont val="MS P ゴシック"/>
            <family val="3"/>
            <charset val="128"/>
          </rPr>
          <t>実績が複数ある場合、①、②…と付番し、１つのセル内に入力すること。
※列の追加等は行わないこと。</t>
        </r>
      </text>
    </comment>
    <comment ref="B15" authorId="0" shapeId="0" xr:uid="{A94DCFC2-407A-4ABE-B778-BE6377A51554}">
      <text>
        <r>
          <rPr>
            <b/>
            <sz val="9"/>
            <color indexed="81"/>
            <rFont val="MS P ゴシック"/>
            <family val="3"/>
            <charset val="128"/>
          </rPr>
          <t>実績が複数ある場合、上欄の「交付決定日」にて付した番号と対応するよう付番して記載すること。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齋藤美桜</author>
    <author>文部科学省</author>
  </authors>
  <commentList>
    <comment ref="B9" authorId="0" shapeId="0" xr:uid="{06C2E68A-3896-4D0D-BF00-44CF0635139B}">
      <text>
        <r>
          <rPr>
            <b/>
            <sz val="9"/>
            <color indexed="81"/>
            <rFont val="MS P ゴシック"/>
            <family val="3"/>
            <charset val="128"/>
          </rPr>
          <t>………のため，………を整備することにより，………が可能になる。
（平易な表現を用いるなどして，専門家でないものでも理解・説明が出来るよう工夫すること。専門用語の解説等により，枠内に記入出来ない場合は，別紙として作成して差し支えない。）</t>
        </r>
      </text>
    </comment>
    <comment ref="A11" authorId="1" shapeId="0" xr:uid="{00000000-0006-0000-0300-000001000000}">
      <text>
        <r>
          <rPr>
            <b/>
            <sz val="9"/>
            <color indexed="81"/>
            <rFont val="ＭＳ Ｐゴシック"/>
            <family val="3"/>
            <charset val="128"/>
          </rPr>
          <t>電気設備位置図など装置を設置した建物その他の施設との一体性のわかる図面を必ず記入（添付）すること。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AA5FADBE-55F7-4768-97F3-8448512BBD0E}">
      <text>
        <r>
          <rPr>
            <b/>
            <sz val="9"/>
            <color indexed="81"/>
            <rFont val="ＭＳ Ｐゴシック"/>
            <family val="3"/>
            <charset val="128"/>
          </rPr>
          <t>対象経費のみに付番すること。
ここで付した番号を、「様式●－●」、「設備・装置（工事）等の説明一覧」、「設備（装置）構成図」、「平面（立面）図」、「定価証明書」、「カタログ」の対応箇所に付番する。</t>
        </r>
      </text>
    </comment>
    <comment ref="C9" authorId="0" shapeId="0" xr:uid="{A1ADEF5D-A211-4F67-8FD5-32EC33A1ADDD}">
      <text>
        <r>
          <rPr>
            <b/>
            <sz val="9"/>
            <color indexed="81"/>
            <rFont val="ＭＳ Ｐゴシック"/>
            <family val="3"/>
            <charset val="128"/>
          </rPr>
          <t>情報処理関係設備や教育装置など、見積書に品目名のみで記載されている場合は記入不要。耐震補強工事やエコキャンパス工事など、ＡＡ工事、ＢＢ工事と、工事別に分かれている場合は本欄へ記入すること。本欄への記入の有無に関わらず「品名・規格」欄は必ず記入をすること。</t>
        </r>
      </text>
    </comment>
    <comment ref="D9" authorId="0" shapeId="0" xr:uid="{22C274F6-C95D-4743-899C-E657FBD1BFA6}">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412AD2B2-4A02-428C-85FC-514CF51667AE}">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E69EA9CA-61C8-471C-B776-53D3AE338CEC}">
      <text>
        <r>
          <rPr>
            <b/>
            <sz val="9"/>
            <color indexed="81"/>
            <rFont val="ＭＳ Ｐゴシック"/>
            <family val="3"/>
            <charset val="128"/>
          </rPr>
          <t>見積書の「金額」欄に記載の金額を記入すること。</t>
        </r>
      </text>
    </comment>
    <comment ref="Q10" authorId="0" shapeId="0" xr:uid="{4D1301B1-98F5-4903-A0F1-F0C37B34CF54}">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2AC04880-5614-4444-A282-29B1AE4CD727}">
      <text>
        <r>
          <rPr>
            <b/>
            <sz val="9"/>
            <color indexed="81"/>
            <rFont val="ＭＳ Ｐゴシック"/>
            <family val="3"/>
            <charset val="128"/>
          </rPr>
          <t>自動計算のため入力不要。</t>
        </r>
      </text>
    </comment>
    <comment ref="K62" authorId="0" shapeId="0" xr:uid="{E5B2E667-0C5D-4DB4-81EF-B0C8ADA7A03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A36C7A41-8E27-4B69-8292-299D00F095C3}">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C81C511D-EAD1-4247-B2D5-D08F03E4E9BE}">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24E3BDBA-1CFA-49C2-986B-FA14E0449C42}">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4A988C32-FDB0-4977-BD5C-7E96D6A8EA92}">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32EC86E7-4D29-4A7A-9DD5-1F49C7436880}">
      <text>
        <r>
          <rPr>
            <b/>
            <sz val="11"/>
            <color indexed="81"/>
            <rFont val="ＭＳ Ｐゴシック"/>
            <family val="3"/>
            <charset val="128"/>
          </rPr>
          <t>業者名は正確に記載すること。</t>
        </r>
      </text>
    </comment>
    <comment ref="I8" authorId="0" shapeId="0" xr:uid="{67BA45C2-4313-41E1-A8CB-45DC5B5BBC0D}">
      <text>
        <r>
          <rPr>
            <b/>
            <sz val="11"/>
            <color indexed="81"/>
            <rFont val="ＭＳ Ｐゴシック"/>
            <family val="3"/>
            <charset val="128"/>
          </rPr>
          <t>・「見積金額」欄の金額と見積書の金額は一致させること。（補助対象外経費も含めた金額を記載すること。）
・税込価格と税抜価格が混同している場合は，いずれかの表示方法に統一すること。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073FA220-081E-461E-B699-C000107E907A}">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9D779FB0-C3BA-4103-BD6E-3BB38E2B2FBE}">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7937A332-F9B6-4044-8C87-313A4CB13DD8}">
      <text>
        <r>
          <rPr>
            <sz val="9"/>
            <color indexed="81"/>
            <rFont val="ＭＳ Ｐゴシック"/>
            <family val="3"/>
            <charset val="128"/>
          </rPr>
          <t xml:space="preserve">IS値が0.6以上で耐震改修の必要がない建物数を記載すること。
</t>
        </r>
      </text>
    </comment>
    <comment ref="J25" authorId="0" shapeId="0" xr:uid="{51677360-FCA9-413E-B445-A2EE1B07301F}">
      <text>
        <r>
          <rPr>
            <sz val="9"/>
            <color indexed="81"/>
            <rFont val="ＭＳ Ｐゴシック"/>
            <family val="3"/>
            <charset val="128"/>
          </rPr>
          <t xml:space="preserve">耐震改修の結果、IS値が0.6以上になった建物数を記載すること。
</t>
        </r>
      </text>
    </comment>
    <comment ref="D42" authorId="0" shapeId="0" xr:uid="{B09C46A5-250D-4C47-9D21-4B9C06B36C8F}">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E845DBE3-2142-4794-AB26-00C06C750EBA}">
      <text>
        <r>
          <rPr>
            <sz val="9"/>
            <color indexed="81"/>
            <rFont val="ＭＳ Ｐゴシック"/>
            <family val="3"/>
            <charset val="128"/>
          </rPr>
          <t>IS値が0.6以上で耐震改修の必要がない建物数を記載すること。</t>
        </r>
      </text>
    </comment>
    <comment ref="J45" authorId="0" shapeId="0" xr:uid="{CCAA6637-7ADC-43B7-B2BF-18ACDA3B5D4E}">
      <text>
        <r>
          <rPr>
            <sz val="9"/>
            <color indexed="81"/>
            <rFont val="ＭＳ Ｐゴシック"/>
            <family val="3"/>
            <charset val="128"/>
          </rPr>
          <t xml:space="preserve">耐震改修の結果、IS値が0.6以上になった建物数を記載すること。
</t>
        </r>
      </text>
    </comment>
    <comment ref="D61" authorId="0" shapeId="0" xr:uid="{A553F73D-F2A3-4AED-AF6D-14CC1999426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0BEE7374-187D-44B7-8AA1-44DE31955613}">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87970A08-06D4-4969-958A-C0CD5A6D724D}">
      <text>
        <r>
          <rPr>
            <sz val="9"/>
            <color indexed="81"/>
            <rFont val="ＭＳ Ｐゴシック"/>
            <family val="3"/>
            <charset val="128"/>
          </rPr>
          <t xml:space="preserve">避難場所の指定を受けていない学校である場合、下記回答欄を使用すること。
</t>
        </r>
      </text>
    </comment>
    <comment ref="D87" authorId="0" shapeId="0" xr:uid="{45612D40-8799-4BEA-AD72-35218670979A}">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EA733B21-53E1-4BC1-8F19-FCE28888C7C5}">
      <text>
        <r>
          <rPr>
            <sz val="9"/>
            <color indexed="81"/>
            <rFont val="ＭＳ Ｐゴシック"/>
            <family val="3"/>
            <charset val="128"/>
          </rPr>
          <t xml:space="preserve">IS値が0.6以上で耐震改修の必要がない建物数を記載すること。
</t>
        </r>
      </text>
    </comment>
    <comment ref="J90" authorId="0" shapeId="0" xr:uid="{322D078A-D351-4DBD-B702-699C4101CEB0}">
      <text>
        <r>
          <rPr>
            <sz val="9"/>
            <color indexed="81"/>
            <rFont val="ＭＳ Ｐゴシック"/>
            <family val="3"/>
            <charset val="128"/>
          </rPr>
          <t>耐震改修の結果、IS値が0.6以上になった建物数を記載すること。</t>
        </r>
      </text>
    </comment>
    <comment ref="D106" authorId="0" shapeId="0" xr:uid="{5FEE6373-13D5-4641-AA5C-0894C2770B6F}">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7326D3B1-831D-41D2-A9EC-C84EED891B9F}">
      <text>
        <r>
          <rPr>
            <sz val="9"/>
            <color indexed="81"/>
            <rFont val="ＭＳ Ｐゴシック"/>
            <family val="3"/>
            <charset val="128"/>
          </rPr>
          <t xml:space="preserve">IS値が0.6以上で耐震改修の必要がない建物数を記載すること。
</t>
        </r>
      </text>
    </comment>
    <comment ref="J109" authorId="0" shapeId="0" xr:uid="{CABDB12D-E51F-4212-83FA-48E35F39B41B}">
      <text>
        <r>
          <rPr>
            <sz val="9"/>
            <color indexed="81"/>
            <rFont val="ＭＳ Ｐゴシック"/>
            <family val="3"/>
            <charset val="128"/>
          </rPr>
          <t>耐震改修の結果、IS値が0.6以上になった建物数を記載すること。</t>
        </r>
      </text>
    </comment>
    <comment ref="D125" authorId="0" shapeId="0" xr:uid="{FA2C6E4F-426E-4207-880B-523C28C1FC47}">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0985FD3D-3FC7-42E0-8D1F-4923976827E9}">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F2A98536-3307-4CD6-B04E-B8D9D9F8FF8B}">
      <text>
        <r>
          <rPr>
            <sz val="9"/>
            <color indexed="81"/>
            <rFont val="ＭＳ Ｐゴシック"/>
            <family val="3"/>
            <charset val="128"/>
          </rPr>
          <t xml:space="preserve">この表は自動入力されるため、入力不要
</t>
        </r>
      </text>
    </comment>
    <comment ref="Q157" authorId="0" shapeId="0" xr:uid="{9BFE53B1-BF57-4629-A5CA-E5E1C8AAC264}">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E3B8EC79-5D3D-4230-8877-E3784DB8B5A4}">
      <text>
        <r>
          <rPr>
            <sz val="9"/>
            <color indexed="81"/>
            <rFont val="ＭＳ Ｐゴシック"/>
            <family val="3"/>
            <charset val="128"/>
          </rPr>
          <t xml:space="preserve">この表は自動入力されるため、入力不要
</t>
        </r>
      </text>
    </comment>
    <comment ref="B172" authorId="0" shapeId="0" xr:uid="{7FDA30A1-50B0-4986-ADE2-78EE6C00FC2C}">
      <text>
        <r>
          <rPr>
            <sz val="9"/>
            <color indexed="81"/>
            <rFont val="ＭＳ Ｐゴシック"/>
            <family val="3"/>
            <charset val="128"/>
          </rPr>
          <t xml:space="preserve">下記表は自動入力されるため、入力不要。
</t>
        </r>
      </text>
    </comment>
    <comment ref="B183" authorId="0" shapeId="0" xr:uid="{B046F732-59EC-4951-AD8A-02C10229B95E}">
      <text>
        <r>
          <rPr>
            <sz val="9"/>
            <color indexed="81"/>
            <rFont val="ＭＳ Ｐゴシック"/>
            <family val="3"/>
            <charset val="128"/>
          </rPr>
          <t xml:space="preserve">下記表は自動入力されるため、入力不要。
</t>
        </r>
      </text>
    </comment>
    <comment ref="B195" authorId="0" shapeId="0" xr:uid="{E05D8390-36A1-4206-80C2-01E1EA12E59C}">
      <text>
        <r>
          <rPr>
            <sz val="9"/>
            <color indexed="81"/>
            <rFont val="ＭＳ Ｐゴシック"/>
            <family val="3"/>
            <charset val="128"/>
          </rPr>
          <t xml:space="preserve">この表は自動入力されるため、入力不要
</t>
        </r>
      </text>
    </comment>
    <comment ref="Q195" authorId="0" shapeId="0" xr:uid="{19F46571-384C-4D7C-A05B-0AC893A1BE69}">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7F7ECD62-5F1A-408D-911C-88B7F9A67F6B}">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<sst xmlns="http://schemas.openxmlformats.org/spreadsheetml/2006/main" count="899" uniqueCount="356">
  <si>
    <t>様式２-１（教育装置）</t>
    <rPh sb="0" eb="2">
      <t>ヨウシキ</t>
    </rPh>
    <rPh sb="6" eb="8">
      <t>キョウイク</t>
    </rPh>
    <rPh sb="8" eb="10">
      <t>ソウチ</t>
    </rPh>
    <phoneticPr fontId="13"/>
  </si>
  <si>
    <t>課程</t>
    <rPh sb="0" eb="2">
      <t>カテイ</t>
    </rPh>
    <phoneticPr fontId="13"/>
  </si>
  <si>
    <t>作成日：</t>
    <rPh sb="0" eb="3">
      <t>サクセイビ</t>
    </rPh>
    <phoneticPr fontId="13"/>
  </si>
  <si>
    <t>学校法人等名</t>
    <rPh sb="0" eb="2">
      <t>ガッコウ</t>
    </rPh>
    <rPh sb="2" eb="4">
      <t>ホウジン</t>
    </rPh>
    <rPh sb="4" eb="5">
      <t>トウ</t>
    </rPh>
    <rPh sb="5" eb="6">
      <t>メイ</t>
    </rPh>
    <phoneticPr fontId="13"/>
  </si>
  <si>
    <t>管理責任者
所属・職・氏名</t>
    <rPh sb="0" eb="2">
      <t>カンリ</t>
    </rPh>
    <rPh sb="2" eb="5">
      <t>セキニンシャ</t>
    </rPh>
    <rPh sb="6" eb="8">
      <t>ショゾク</t>
    </rPh>
    <rPh sb="9" eb="10">
      <t>ショク</t>
    </rPh>
    <rPh sb="11" eb="13">
      <t>シメイ</t>
    </rPh>
    <phoneticPr fontId="13"/>
  </si>
  <si>
    <t>使用学科等名</t>
    <rPh sb="0" eb="2">
      <t>シヨウ</t>
    </rPh>
    <rPh sb="2" eb="4">
      <t>ガッカ</t>
    </rPh>
    <rPh sb="4" eb="5">
      <t>トウ</t>
    </rPh>
    <rPh sb="5" eb="6">
      <t>メイ</t>
    </rPh>
    <phoneticPr fontId="13"/>
  </si>
  <si>
    <t>型番・仕様等</t>
    <rPh sb="0" eb="2">
      <t>カタバン</t>
    </rPh>
    <rPh sb="3" eb="5">
      <t>シヨウ</t>
    </rPh>
    <rPh sb="5" eb="6">
      <t>トウ</t>
    </rPh>
    <phoneticPr fontId="13"/>
  </si>
  <si>
    <t>数量</t>
    <rPh sb="0" eb="2">
      <t>スウリョウ</t>
    </rPh>
    <phoneticPr fontId="13"/>
  </si>
  <si>
    <t>金額（円）</t>
    <rPh sb="0" eb="2">
      <t>キンガク</t>
    </rPh>
    <rPh sb="3" eb="4">
      <t>エン</t>
    </rPh>
    <phoneticPr fontId="13"/>
  </si>
  <si>
    <t>円</t>
    <rPh sb="0" eb="1">
      <t>エン</t>
    </rPh>
    <phoneticPr fontId="13"/>
  </si>
  <si>
    <t>施設工事費</t>
    <rPh sb="0" eb="2">
      <t>シセツ</t>
    </rPh>
    <rPh sb="2" eb="5">
      <t>コウジヒ</t>
    </rPh>
    <phoneticPr fontId="13"/>
  </si>
  <si>
    <t>補助率</t>
    <phoneticPr fontId="13"/>
  </si>
  <si>
    <t>補助
希望額</t>
    <phoneticPr fontId="13"/>
  </si>
  <si>
    <t>納入業者名</t>
    <rPh sb="0" eb="2">
      <t>ノウニュウ</t>
    </rPh>
    <rPh sb="2" eb="4">
      <t>ギョウシャ</t>
    </rPh>
    <rPh sb="4" eb="5">
      <t>メイ</t>
    </rPh>
    <phoneticPr fontId="13"/>
  </si>
  <si>
    <t>カリキュラム上における当該装置の利用計画</t>
    <rPh sb="6" eb="7">
      <t>ジョウ</t>
    </rPh>
    <rPh sb="11" eb="13">
      <t>トウガイ</t>
    </rPh>
    <rPh sb="13" eb="15">
      <t>ソウチ</t>
    </rPh>
    <rPh sb="16" eb="18">
      <t>リヨウ</t>
    </rPh>
    <rPh sb="18" eb="20">
      <t>ケイカク</t>
    </rPh>
    <phoneticPr fontId="13"/>
  </si>
  <si>
    <t>事業名（教育
装置等名）</t>
    <rPh sb="0" eb="2">
      <t>ジギョウ</t>
    </rPh>
    <rPh sb="2" eb="3">
      <t>メイ</t>
    </rPh>
    <rPh sb="4" eb="6">
      <t>キョウイク</t>
    </rPh>
    <rPh sb="7" eb="9">
      <t>ソウチ</t>
    </rPh>
    <rPh sb="9" eb="10">
      <t>トウ</t>
    </rPh>
    <rPh sb="10" eb="11">
      <t>メイ</t>
    </rPh>
    <phoneticPr fontId="13"/>
  </si>
  <si>
    <t>都道府県名</t>
    <rPh sb="0" eb="4">
      <t>トドウフケン</t>
    </rPh>
    <rPh sb="4" eb="5">
      <t>メイ</t>
    </rPh>
    <phoneticPr fontId="13"/>
  </si>
  <si>
    <t>学校名</t>
    <rPh sb="0" eb="2">
      <t>ガッコウ</t>
    </rPh>
    <rPh sb="2" eb="3">
      <t>メイ</t>
    </rPh>
    <phoneticPr fontId="13"/>
  </si>
  <si>
    <t>分野</t>
    <rPh sb="0" eb="2">
      <t>ブンヤ</t>
    </rPh>
    <phoneticPr fontId="13"/>
  </si>
  <si>
    <t>整備対象教室
の名称</t>
    <rPh sb="0" eb="2">
      <t>セイビ</t>
    </rPh>
    <rPh sb="2" eb="4">
      <t>タイショウ</t>
    </rPh>
    <rPh sb="4" eb="6">
      <t>キョウシツ</t>
    </rPh>
    <rPh sb="8" eb="10">
      <t>メイショウ</t>
    </rPh>
    <phoneticPr fontId="13"/>
  </si>
  <si>
    <t>番号</t>
    <rPh sb="0" eb="2">
      <t>バンゴウ</t>
    </rPh>
    <phoneticPr fontId="13"/>
  </si>
  <si>
    <t>品名</t>
    <phoneticPr fontId="13"/>
  </si>
  <si>
    <t>学校名</t>
    <rPh sb="0" eb="3">
      <t>ガッコウメイ</t>
    </rPh>
    <phoneticPr fontId="13"/>
  </si>
  <si>
    <t>区 分</t>
    <rPh sb="0" eb="1">
      <t>ク</t>
    </rPh>
    <rPh sb="2" eb="3">
      <t>ブン</t>
    </rPh>
    <phoneticPr fontId="13"/>
  </si>
  <si>
    <t>課　　程　　名</t>
    <rPh sb="0" eb="1">
      <t>カ</t>
    </rPh>
    <rPh sb="3" eb="4">
      <t>ホド</t>
    </rPh>
    <rPh sb="6" eb="7">
      <t>メイ</t>
    </rPh>
    <phoneticPr fontId="13"/>
  </si>
  <si>
    <t>学　　科　　名</t>
    <rPh sb="0" eb="1">
      <t>ガク</t>
    </rPh>
    <rPh sb="3" eb="4">
      <t>カ</t>
    </rPh>
    <rPh sb="6" eb="7">
      <t>メイ</t>
    </rPh>
    <phoneticPr fontId="13"/>
  </si>
  <si>
    <t>教　員　数（人）</t>
    <rPh sb="0" eb="1">
      <t>キョウ</t>
    </rPh>
    <rPh sb="2" eb="3">
      <t>イン</t>
    </rPh>
    <rPh sb="4" eb="5">
      <t>カズ</t>
    </rPh>
    <rPh sb="6" eb="7">
      <t>ニン</t>
    </rPh>
    <phoneticPr fontId="13"/>
  </si>
  <si>
    <t>生　徒　数（人）</t>
    <rPh sb="0" eb="1">
      <t>セイ</t>
    </rPh>
    <rPh sb="2" eb="3">
      <t>ト</t>
    </rPh>
    <rPh sb="4" eb="5">
      <t>カズ</t>
    </rPh>
    <rPh sb="6" eb="7">
      <t>ニン</t>
    </rPh>
    <phoneticPr fontId="13"/>
  </si>
  <si>
    <t>備　　　　　　考</t>
    <rPh sb="0" eb="1">
      <t>ソナエ</t>
    </rPh>
    <rPh sb="7" eb="8">
      <t>コウ</t>
    </rPh>
    <phoneticPr fontId="13"/>
  </si>
  <si>
    <t>専　任</t>
    <rPh sb="0" eb="1">
      <t>セン</t>
    </rPh>
    <rPh sb="2" eb="3">
      <t>ニン</t>
    </rPh>
    <phoneticPr fontId="13"/>
  </si>
  <si>
    <t>その他</t>
    <rPh sb="2" eb="3">
      <t>タ</t>
    </rPh>
    <phoneticPr fontId="13"/>
  </si>
  <si>
    <t>定　員</t>
    <rPh sb="0" eb="1">
      <t>サダム</t>
    </rPh>
    <rPh sb="2" eb="3">
      <t>イン</t>
    </rPh>
    <phoneticPr fontId="13"/>
  </si>
  <si>
    <t>実　員</t>
    <rPh sb="0" eb="1">
      <t>ジツ</t>
    </rPh>
    <rPh sb="2" eb="3">
      <t>イン</t>
    </rPh>
    <phoneticPr fontId="13"/>
  </si>
  <si>
    <t>交付申請に係る学科</t>
    <rPh sb="0" eb="1">
      <t>コウ</t>
    </rPh>
    <rPh sb="1" eb="2">
      <t>ツキ</t>
    </rPh>
    <rPh sb="2" eb="3">
      <t>サル</t>
    </rPh>
    <rPh sb="3" eb="4">
      <t>ショウ</t>
    </rPh>
    <rPh sb="5" eb="6">
      <t>カカ</t>
    </rPh>
    <rPh sb="7" eb="9">
      <t>ガッカ</t>
    </rPh>
    <phoneticPr fontId="13"/>
  </si>
  <si>
    <t>小　　　　　　　計</t>
    <rPh sb="0" eb="1">
      <t>ショウ</t>
    </rPh>
    <rPh sb="8" eb="9">
      <t>ケイ</t>
    </rPh>
    <phoneticPr fontId="13"/>
  </si>
  <si>
    <t>その他の学科</t>
    <rPh sb="2" eb="3">
      <t>タ</t>
    </rPh>
    <rPh sb="4" eb="6">
      <t>ガッカ</t>
    </rPh>
    <phoneticPr fontId="13"/>
  </si>
  <si>
    <t>合　　　　　　　　計</t>
    <rPh sb="0" eb="1">
      <t>ゴウ</t>
    </rPh>
    <rPh sb="9" eb="10">
      <t>ケイ</t>
    </rPh>
    <phoneticPr fontId="13"/>
  </si>
  <si>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13"/>
  </si>
  <si>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13"/>
  </si>
  <si>
    <t>設備等を使用する学科のカリキュラムの概要</t>
    <rPh sb="0" eb="2">
      <t>セツビ</t>
    </rPh>
    <rPh sb="2" eb="3">
      <t>トウ</t>
    </rPh>
    <rPh sb="4" eb="6">
      <t>シヨウ</t>
    </rPh>
    <rPh sb="8" eb="10">
      <t>ガッカ</t>
    </rPh>
    <rPh sb="18" eb="20">
      <t>ガイヨウ</t>
    </rPh>
    <phoneticPr fontId="13"/>
  </si>
  <si>
    <t>科　　目　　名</t>
    <rPh sb="0" eb="1">
      <t>カ</t>
    </rPh>
    <rPh sb="3" eb="4">
      <t>メ</t>
    </rPh>
    <rPh sb="6" eb="7">
      <t>メイ</t>
    </rPh>
    <phoneticPr fontId="13"/>
  </si>
  <si>
    <t>教　育　内　容　の　概　要</t>
    <rPh sb="0" eb="1">
      <t>キョウ</t>
    </rPh>
    <rPh sb="2" eb="3">
      <t>イク</t>
    </rPh>
    <rPh sb="4" eb="5">
      <t>ナイ</t>
    </rPh>
    <rPh sb="6" eb="7">
      <t>カタチ</t>
    </rPh>
    <rPh sb="10" eb="11">
      <t>オオムネ</t>
    </rPh>
    <rPh sb="12" eb="13">
      <t>ヨウ</t>
    </rPh>
    <phoneticPr fontId="13"/>
  </si>
  <si>
    <t>必修
選択
の別</t>
    <rPh sb="0" eb="2">
      <t>ヒッシュウ</t>
    </rPh>
    <rPh sb="3" eb="5">
      <t>センタク</t>
    </rPh>
    <rPh sb="7" eb="8">
      <t>ベツ</t>
    </rPh>
    <phoneticPr fontId="13"/>
  </si>
  <si>
    <t>履修年次別時間数</t>
    <rPh sb="0" eb="2">
      <t>リシュウ</t>
    </rPh>
    <rPh sb="2" eb="5">
      <t>ネンジベツ</t>
    </rPh>
    <rPh sb="5" eb="8">
      <t>ジカンスウ</t>
    </rPh>
    <phoneticPr fontId="13"/>
  </si>
  <si>
    <t>交付申請設備等に係る科目</t>
    <rPh sb="0" eb="1">
      <t>コウ</t>
    </rPh>
    <rPh sb="1" eb="2">
      <t>ツキ</t>
    </rPh>
    <rPh sb="2" eb="3">
      <t>サル</t>
    </rPh>
    <rPh sb="3" eb="4">
      <t>ショウ</t>
    </rPh>
    <rPh sb="4" eb="6">
      <t>セツビ</t>
    </rPh>
    <rPh sb="6" eb="7">
      <t>トウ</t>
    </rPh>
    <rPh sb="8" eb="9">
      <t>カカ</t>
    </rPh>
    <rPh sb="10" eb="12">
      <t>カモク</t>
    </rPh>
    <phoneticPr fontId="13"/>
  </si>
  <si>
    <t>小　　　　　　　　　計</t>
    <rPh sb="0" eb="1">
      <t>ショウ</t>
    </rPh>
    <rPh sb="10" eb="11">
      <t>ケイ</t>
    </rPh>
    <phoneticPr fontId="13"/>
  </si>
  <si>
    <t>合　　　　　　　　　　計</t>
    <rPh sb="0" eb="1">
      <t>ゴウ</t>
    </rPh>
    <rPh sb="11" eb="12">
      <t>ケイ</t>
    </rPh>
    <phoneticPr fontId="13"/>
  </si>
  <si>
    <t>様式２-３（教育装置）</t>
    <rPh sb="0" eb="2">
      <t>ヨウシキ</t>
    </rPh>
    <rPh sb="6" eb="8">
      <t>キョウイク</t>
    </rPh>
    <rPh sb="8" eb="10">
      <t>ソウチ</t>
    </rPh>
    <phoneticPr fontId="13"/>
  </si>
  <si>
    <t>教　育　装　置　の　概　要</t>
    <rPh sb="0" eb="1">
      <t>キョウ</t>
    </rPh>
    <rPh sb="2" eb="3">
      <t>イク</t>
    </rPh>
    <rPh sb="4" eb="5">
      <t>ソウ</t>
    </rPh>
    <rPh sb="6" eb="7">
      <t>チ</t>
    </rPh>
    <rPh sb="10" eb="11">
      <t>オオムネ</t>
    </rPh>
    <rPh sb="12" eb="13">
      <t>ヨウ</t>
    </rPh>
    <phoneticPr fontId="13"/>
  </si>
  <si>
    <t>教育装置名</t>
    <rPh sb="0" eb="2">
      <t>キョウイク</t>
    </rPh>
    <rPh sb="2" eb="4">
      <t>ソウチ</t>
    </rPh>
    <rPh sb="4" eb="5">
      <t>メイ</t>
    </rPh>
    <phoneticPr fontId="13"/>
  </si>
  <si>
    <t>装置の概要</t>
    <rPh sb="0" eb="2">
      <t>ソウチ</t>
    </rPh>
    <rPh sb="3" eb="5">
      <t>ガイヨウ</t>
    </rPh>
    <phoneticPr fontId="13"/>
  </si>
  <si>
    <t>概要図</t>
    <rPh sb="0" eb="3">
      <t>ガイヨウズ</t>
    </rPh>
    <phoneticPr fontId="13"/>
  </si>
  <si>
    <t>都道府県</t>
    <rPh sb="0" eb="4">
      <t>トドウフケン</t>
    </rPh>
    <phoneticPr fontId="13"/>
  </si>
  <si>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</si>
  <si>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</si>
  <si>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</si>
  <si>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</si>
  <si>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</si>
  <si>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</si>
  <si>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</si>
  <si>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</si>
  <si>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</si>
  <si>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</si>
  <si>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</si>
  <si>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</si>
  <si>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</si>
  <si>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</si>
  <si>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</si>
  <si>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</si>
  <si>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</si>
  <si>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</si>
  <si>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</si>
  <si>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</si>
  <si>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</si>
  <si>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</si>
  <si>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</si>
  <si>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</si>
  <si>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</si>
  <si>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</si>
  <si>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</si>
  <si>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</si>
  <si>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</si>
  <si>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</si>
  <si>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</si>
  <si>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</si>
  <si>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</si>
  <si>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</si>
  <si>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</si>
  <si>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</si>
  <si>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</si>
  <si>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</si>
  <si>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</si>
  <si>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</si>
  <si>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</si>
  <si>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</si>
  <si>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</si>
  <si>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</si>
  <si>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</si>
  <si>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</si>
  <si>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</si>
  <si>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今回の整備教室における同種の装置の有無</t>
    <rPh sb="11" eb="13">
      <t>ドウシュ</t>
    </rPh>
    <rPh sb="14" eb="16">
      <t>ソウチ</t>
    </rPh>
    <rPh sb="17" eb="19">
      <t>ウム</t>
    </rPh>
    <phoneticPr fontId="13"/>
  </si>
  <si>
    <t>今回の整備教室における当該補助金（教育装置）の交付年度</t>
    <rPh sb="0" eb="2">
      <t>コンカイ</t>
    </rPh>
    <rPh sb="3" eb="5">
      <t>セイビ</t>
    </rPh>
    <rPh sb="5" eb="7">
      <t>キョウシツ</t>
    </rPh>
    <rPh sb="11" eb="13">
      <t>トウガイ</t>
    </rPh>
    <rPh sb="13" eb="16">
      <t>ホジョキン</t>
    </rPh>
    <rPh sb="17" eb="19">
      <t>キョウイク</t>
    </rPh>
    <rPh sb="19" eb="21">
      <t>ソウチ</t>
    </rPh>
    <rPh sb="23" eb="25">
      <t>コウフ</t>
    </rPh>
    <rPh sb="25" eb="27">
      <t>ネンド</t>
    </rPh>
    <phoneticPr fontId="13"/>
  </si>
  <si>
    <t>今回の整備教室における過去の国庫補助金（教育装置）で整備した装置について</t>
    <rPh sb="0" eb="2">
      <t>コンカイ</t>
    </rPh>
    <rPh sb="3" eb="5">
      <t>セイビ</t>
    </rPh>
    <rPh sb="5" eb="7">
      <t>キョウシツ</t>
    </rPh>
    <rPh sb="11" eb="13">
      <t>カコ</t>
    </rPh>
    <rPh sb="14" eb="16">
      <t>コッコ</t>
    </rPh>
    <rPh sb="16" eb="19">
      <t>ホジョキン</t>
    </rPh>
    <rPh sb="20" eb="22">
      <t>キョウイク</t>
    </rPh>
    <rPh sb="22" eb="24">
      <t>ソウチ</t>
    </rPh>
    <rPh sb="26" eb="28">
      <t>セイビ</t>
    </rPh>
    <rPh sb="30" eb="32">
      <t>ソウチ</t>
    </rPh>
    <phoneticPr fontId="13"/>
  </si>
  <si>
    <t>既存の装置との関係性等</t>
    <rPh sb="0" eb="2">
      <t>キゾン</t>
    </rPh>
    <rPh sb="3" eb="5">
      <t>ソウチ</t>
    </rPh>
    <rPh sb="7" eb="9">
      <t>カンケイ</t>
    </rPh>
    <rPh sb="9" eb="10">
      <t>セイ</t>
    </rPh>
    <rPh sb="10" eb="11">
      <t>トウ</t>
    </rPh>
    <phoneticPr fontId="13"/>
  </si>
  <si>
    <t>当該装置を整備する理由及び整備に伴う教育上の効果</t>
    <rPh sb="0" eb="2">
      <t>トウガイ</t>
    </rPh>
    <rPh sb="2" eb="4">
      <t>ソウチ</t>
    </rPh>
    <rPh sb="5" eb="7">
      <t>セイビ</t>
    </rPh>
    <rPh sb="9" eb="11">
      <t>リユウ</t>
    </rPh>
    <rPh sb="11" eb="12">
      <t>オヨ</t>
    </rPh>
    <rPh sb="13" eb="15">
      <t>セイビ</t>
    </rPh>
    <rPh sb="16" eb="17">
      <t>トモナ</t>
    </rPh>
    <rPh sb="18" eb="20">
      <t>キョウイク</t>
    </rPh>
    <rPh sb="20" eb="21">
      <t>ジョウ</t>
    </rPh>
    <rPh sb="22" eb="24">
      <t>コウカ</t>
    </rPh>
    <phoneticPr fontId="13"/>
  </si>
  <si>
    <t>補助対象
経費合計</t>
    <rPh sb="0" eb="2">
      <t>ホジョ</t>
    </rPh>
    <rPh sb="2" eb="4">
      <t>タイショウ</t>
    </rPh>
    <rPh sb="5" eb="7">
      <t>ケイヒ</t>
    </rPh>
    <rPh sb="7" eb="9">
      <t>ゴウケイ</t>
    </rPh>
    <phoneticPr fontId="14"/>
  </si>
  <si>
    <t>全事業費
合計</t>
    <rPh sb="0" eb="1">
      <t>ゼン</t>
    </rPh>
    <rPh sb="1" eb="4">
      <t>ジギョウヒ</t>
    </rPh>
    <rPh sb="5" eb="7">
      <t>ゴウケイ</t>
    </rPh>
    <phoneticPr fontId="14"/>
  </si>
  <si>
    <t>共通様式</t>
    <rPh sb="0" eb="2">
      <t>キョウツウ</t>
    </rPh>
    <rPh sb="2" eb="4">
      <t>ヨウシキ</t>
    </rPh>
    <phoneticPr fontId="13"/>
  </si>
  <si>
    <t>採択理由書</t>
    <rPh sb="0" eb="2">
      <t>サイタク</t>
    </rPh>
    <rPh sb="2" eb="5">
      <t>リユウショ</t>
    </rPh>
    <phoneticPr fontId="13"/>
  </si>
  <si>
    <t>事業名</t>
    <rPh sb="0" eb="2">
      <t>ジギョウ</t>
    </rPh>
    <rPh sb="2" eb="3">
      <t>メイ</t>
    </rPh>
    <phoneticPr fontId="13"/>
  </si>
  <si>
    <t>採択業者区分</t>
    <rPh sb="0" eb="2">
      <t>サイタク</t>
    </rPh>
    <rPh sb="2" eb="4">
      <t>ギョウシャ</t>
    </rPh>
    <rPh sb="4" eb="6">
      <t>クブン</t>
    </rPh>
    <phoneticPr fontId="13"/>
  </si>
  <si>
    <t>採択業者</t>
    <rPh sb="0" eb="2">
      <t>サイタク</t>
    </rPh>
    <rPh sb="2" eb="4">
      <t>ギョウシャ</t>
    </rPh>
    <phoneticPr fontId="13"/>
  </si>
  <si>
    <t>会社名：</t>
    <rPh sb="0" eb="2">
      <t>カイシャ</t>
    </rPh>
    <rPh sb="2" eb="3">
      <t>メイ</t>
    </rPh>
    <phoneticPr fontId="13"/>
  </si>
  <si>
    <t>見積金額：</t>
    <rPh sb="0" eb="2">
      <t>ミツモリ</t>
    </rPh>
    <rPh sb="2" eb="4">
      <t>キンガク</t>
    </rPh>
    <phoneticPr fontId="13"/>
  </si>
  <si>
    <t>不採択業者１</t>
    <rPh sb="0" eb="1">
      <t>フ</t>
    </rPh>
    <rPh sb="1" eb="3">
      <t>サイタク</t>
    </rPh>
    <rPh sb="3" eb="5">
      <t>ギョウシャ</t>
    </rPh>
    <phoneticPr fontId="13"/>
  </si>
  <si>
    <t>不採択業者２</t>
    <rPh sb="0" eb="1">
      <t>フ</t>
    </rPh>
    <rPh sb="1" eb="3">
      <t>サイタク</t>
    </rPh>
    <rPh sb="3" eb="5">
      <t>ギョウシャ</t>
    </rPh>
    <phoneticPr fontId="13"/>
  </si>
  <si>
    <t>不採択業者３</t>
    <rPh sb="0" eb="1">
      <t>フ</t>
    </rPh>
    <rPh sb="1" eb="3">
      <t>サイタク</t>
    </rPh>
    <rPh sb="3" eb="5">
      <t>ギョウシャ</t>
    </rPh>
    <phoneticPr fontId="13"/>
  </si>
  <si>
    <t>不採択業者４</t>
    <rPh sb="0" eb="1">
      <t>フ</t>
    </rPh>
    <rPh sb="1" eb="3">
      <t>サイタク</t>
    </rPh>
    <rPh sb="3" eb="5">
      <t>ギョウシャ</t>
    </rPh>
    <phoneticPr fontId="13"/>
  </si>
  <si>
    <t>不採択業者５</t>
    <rPh sb="0" eb="1">
      <t>フ</t>
    </rPh>
    <rPh sb="1" eb="3">
      <t>サイタク</t>
    </rPh>
    <rPh sb="3" eb="5">
      <t>ギョウシャ</t>
    </rPh>
    <phoneticPr fontId="13"/>
  </si>
  <si>
    <t>（業者採択理由）</t>
    <rPh sb="1" eb="3">
      <t>ギョウシャ</t>
    </rPh>
    <rPh sb="3" eb="5">
      <t>サイタク</t>
    </rPh>
    <rPh sb="5" eb="7">
      <t>リユウ</t>
    </rPh>
    <phoneticPr fontId="13"/>
  </si>
  <si>
    <t>（業者選定後に金額が変更した理由）</t>
    <rPh sb="1" eb="3">
      <t>ギョウシャ</t>
    </rPh>
    <rPh sb="3" eb="5">
      <t>センテイ</t>
    </rPh>
    <rPh sb="5" eb="6">
      <t>ゴ</t>
    </rPh>
    <rPh sb="7" eb="9">
      <t>キンガク</t>
    </rPh>
    <rPh sb="10" eb="12">
      <t>ヘンコウ</t>
    </rPh>
    <rPh sb="14" eb="16">
      <t>リユウ</t>
    </rPh>
    <phoneticPr fontId="13"/>
  </si>
  <si>
    <t>変更前金額：</t>
    <rPh sb="0" eb="3">
      <t>ヘンコウマエ</t>
    </rPh>
    <rPh sb="3" eb="5">
      <t>キンガク</t>
    </rPh>
    <phoneticPr fontId="13"/>
  </si>
  <si>
    <t>変更後金額：</t>
    <rPh sb="0" eb="3">
      <t>ヘンコウゴ</t>
    </rPh>
    <rPh sb="3" eb="5">
      <t>キンガク</t>
    </rPh>
    <phoneticPr fontId="13"/>
  </si>
  <si>
    <t>差額：</t>
    <rPh sb="0" eb="2">
      <t>サガク</t>
    </rPh>
    <phoneticPr fontId="13"/>
  </si>
  <si>
    <t>設備・装置等の説明一覧</t>
    <rPh sb="0" eb="2">
      <t>セツビ</t>
    </rPh>
    <rPh sb="5" eb="6">
      <t>トウ</t>
    </rPh>
    <rPh sb="7" eb="9">
      <t>セツメイ</t>
    </rPh>
    <rPh sb="9" eb="11">
      <t>イチラン</t>
    </rPh>
    <phoneticPr fontId="37"/>
  </si>
  <si>
    <t>都道府県名</t>
    <rPh sb="0" eb="4">
      <t>トドウフケン</t>
    </rPh>
    <rPh sb="4" eb="5">
      <t>メイ</t>
    </rPh>
    <phoneticPr fontId="37"/>
  </si>
  <si>
    <t>学校法人名</t>
    <rPh sb="0" eb="2">
      <t>ガッコウ</t>
    </rPh>
    <rPh sb="2" eb="4">
      <t>ホウジン</t>
    </rPh>
    <rPh sb="4" eb="5">
      <t>メイ</t>
    </rPh>
    <phoneticPr fontId="37"/>
  </si>
  <si>
    <t>学校名</t>
    <rPh sb="0" eb="3">
      <t>ガッコウメイ</t>
    </rPh>
    <phoneticPr fontId="37"/>
  </si>
  <si>
    <t>事業区分</t>
    <rPh sb="0" eb="2">
      <t>ジギョウ</t>
    </rPh>
    <rPh sb="2" eb="4">
      <t>クブン</t>
    </rPh>
    <phoneticPr fontId="37"/>
  </si>
  <si>
    <t>事業名</t>
    <rPh sb="0" eb="2">
      <t>ジギョウ</t>
    </rPh>
    <rPh sb="2" eb="3">
      <t>メイ</t>
    </rPh>
    <phoneticPr fontId="37"/>
  </si>
  <si>
    <t>番号</t>
    <rPh sb="0" eb="2">
      <t>バンゴウ</t>
    </rPh>
    <phoneticPr fontId="37"/>
  </si>
  <si>
    <t>品名</t>
    <rPh sb="0" eb="1">
      <t>シナ</t>
    </rPh>
    <rPh sb="1" eb="2">
      <t>メイ</t>
    </rPh>
    <phoneticPr fontId="37"/>
  </si>
  <si>
    <t>数量</t>
    <rPh sb="0" eb="2">
      <t>スウリョウ</t>
    </rPh>
    <phoneticPr fontId="37"/>
  </si>
  <si>
    <t>（教育装置）共通様式［学校法人作成］</t>
    <rPh sb="1" eb="3">
      <t>キョウイク</t>
    </rPh>
    <rPh sb="3" eb="5">
      <t>ソウチ</t>
    </rPh>
    <phoneticPr fontId="37"/>
  </si>
  <si>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7"/>
  </si>
  <si>
    <t>見　積　書　整　理　表</t>
    <rPh sb="0" eb="1">
      <t>ミ</t>
    </rPh>
    <rPh sb="2" eb="3">
      <t>セキ</t>
    </rPh>
    <rPh sb="4" eb="5">
      <t>ショ</t>
    </rPh>
    <rPh sb="6" eb="7">
      <t>ヒトシ</t>
    </rPh>
    <rPh sb="8" eb="9">
      <t>リ</t>
    </rPh>
    <rPh sb="10" eb="11">
      <t>ヒョウ</t>
    </rPh>
    <phoneticPr fontId="37"/>
  </si>
  <si>
    <t>（単位：円）</t>
    <phoneticPr fontId="37"/>
  </si>
  <si>
    <t>整理番号</t>
    <rPh sb="0" eb="2">
      <t>セイリ</t>
    </rPh>
    <rPh sb="2" eb="4">
      <t>バンゴウ</t>
    </rPh>
    <phoneticPr fontId="37"/>
  </si>
  <si>
    <t>項目名</t>
    <rPh sb="0" eb="3">
      <t>コウモクメイ</t>
    </rPh>
    <phoneticPr fontId="37"/>
  </si>
  <si>
    <t>左記経費（Ｄ列）について</t>
    <rPh sb="0" eb="2">
      <t>サキ</t>
    </rPh>
    <rPh sb="2" eb="4">
      <t>ケイヒ</t>
    </rPh>
    <rPh sb="6" eb="7">
      <t>レツ</t>
    </rPh>
    <phoneticPr fontId="37"/>
  </si>
  <si>
    <t>単価</t>
    <rPh sb="0" eb="2">
      <t>タンカ</t>
    </rPh>
    <phoneticPr fontId="13"/>
  </si>
  <si>
    <r>
      <t xml:space="preserve">数量
</t>
    </r>
    <r>
      <rPr>
        <sz val="9"/>
        <color theme="1"/>
        <rFont val="ＭＳ Ｐゴシック"/>
        <family val="3"/>
        <charset val="128"/>
        <scheme val="minor"/>
      </rPr>
      <t>（対象分）</t>
    </r>
    <rPh sb="0" eb="2">
      <t>スウリョウ</t>
    </rPh>
    <rPh sb="4" eb="6">
      <t>タイショウ</t>
    </rPh>
    <rPh sb="6" eb="7">
      <t>ブン</t>
    </rPh>
    <phoneticPr fontId="13"/>
  </si>
  <si>
    <r>
      <t xml:space="preserve">数量
</t>
    </r>
    <r>
      <rPr>
        <sz val="9"/>
        <color theme="1"/>
        <rFont val="ＭＳ Ｐゴシック"/>
        <family val="3"/>
        <charset val="128"/>
        <scheme val="minor"/>
      </rPr>
      <t>（対象外分）</t>
    </r>
    <rPh sb="0" eb="2">
      <t>スウリョウ</t>
    </rPh>
    <rPh sb="4" eb="7">
      <t>タイショウガイ</t>
    </rPh>
    <rPh sb="7" eb="8">
      <t>ブン</t>
    </rPh>
    <phoneticPr fontId="13"/>
  </si>
  <si>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3"/>
  </si>
  <si>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3"/>
  </si>
  <si>
    <t>金額</t>
    <rPh sb="0" eb="2">
      <t>キンガク</t>
    </rPh>
    <phoneticPr fontId="13"/>
  </si>
  <si>
    <t>備考欄</t>
    <rPh sb="0" eb="2">
      <t>ビコウ</t>
    </rPh>
    <rPh sb="2" eb="3">
      <t>ラン</t>
    </rPh>
    <phoneticPr fontId="13"/>
  </si>
  <si>
    <t>対象経費</t>
    <rPh sb="0" eb="2">
      <t>タイショウ</t>
    </rPh>
    <rPh sb="2" eb="4">
      <t>ケイヒ</t>
    </rPh>
    <phoneticPr fontId="13"/>
  </si>
  <si>
    <t>対象外経費</t>
    <rPh sb="0" eb="3">
      <t>タイショウガイ</t>
    </rPh>
    <rPh sb="3" eb="5">
      <t>ケイヒ</t>
    </rPh>
    <phoneticPr fontId="13"/>
  </si>
  <si>
    <t>値引・諸経費等共通に係る経費</t>
    <rPh sb="0" eb="2">
      <t>ネビキ</t>
    </rPh>
    <rPh sb="3" eb="7">
      <t>ショケイヒナド</t>
    </rPh>
    <rPh sb="7" eb="9">
      <t>キョウツウ</t>
    </rPh>
    <rPh sb="10" eb="11">
      <t>カカ</t>
    </rPh>
    <rPh sb="12" eb="14">
      <t>ケイヒ</t>
    </rPh>
    <phoneticPr fontId="13"/>
  </si>
  <si>
    <t>全経費へ付番</t>
    <rPh sb="0" eb="3">
      <t>ゼンケイヒ</t>
    </rPh>
    <rPh sb="4" eb="5">
      <t>フ</t>
    </rPh>
    <rPh sb="5" eb="6">
      <t>バン</t>
    </rPh>
    <phoneticPr fontId="37"/>
  </si>
  <si>
    <t>対象経費のみ付番</t>
    <rPh sb="0" eb="2">
      <t>タイショウ</t>
    </rPh>
    <rPh sb="2" eb="4">
      <t>ケイヒ</t>
    </rPh>
    <rPh sb="6" eb="7">
      <t>フ</t>
    </rPh>
    <rPh sb="7" eb="8">
      <t>バン</t>
    </rPh>
    <phoneticPr fontId="37"/>
  </si>
  <si>
    <t>必要に応じて記入</t>
    <rPh sb="0" eb="2">
      <t>ヒツヨウ</t>
    </rPh>
    <rPh sb="3" eb="4">
      <t>オウ</t>
    </rPh>
    <rPh sb="6" eb="8">
      <t>キニュウ</t>
    </rPh>
    <phoneticPr fontId="37"/>
  </si>
  <si>
    <t>要記入</t>
    <rPh sb="0" eb="1">
      <t>ヨウ</t>
    </rPh>
    <rPh sb="1" eb="3">
      <t>キニュウ</t>
    </rPh>
    <phoneticPr fontId="37"/>
  </si>
  <si>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7"/>
  </si>
  <si>
    <t>自動計算の為
入力不要</t>
    <rPh sb="0" eb="2">
      <t>ジドウ</t>
    </rPh>
    <rPh sb="2" eb="4">
      <t>ケイサン</t>
    </rPh>
    <rPh sb="5" eb="6">
      <t>タメ</t>
    </rPh>
    <rPh sb="7" eb="9">
      <t>ニュウリョク</t>
    </rPh>
    <rPh sb="9" eb="11">
      <t>フヨウ</t>
    </rPh>
    <phoneticPr fontId="37"/>
  </si>
  <si>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7"/>
  </si>
  <si>
    <t>合計（税抜）</t>
    <rPh sb="0" eb="2">
      <t>ゴウケイ</t>
    </rPh>
    <rPh sb="3" eb="5">
      <t>ゼイヌ</t>
    </rPh>
    <phoneticPr fontId="13"/>
  </si>
  <si>
    <t>↑a</t>
    <phoneticPr fontId="37"/>
  </si>
  <si>
    <t>↑b</t>
    <phoneticPr fontId="37"/>
  </si>
  <si>
    <t>↑c</t>
    <phoneticPr fontId="37"/>
  </si>
  <si>
    <t>割合</t>
    <rPh sb="0" eb="2">
      <t>ワリアイ</t>
    </rPh>
    <phoneticPr fontId="37"/>
  </si>
  <si>
    <t>共通に係る経費</t>
    <rPh sb="0" eb="2">
      <t>キョウツウ</t>
    </rPh>
    <rPh sb="3" eb="4">
      <t>カカ</t>
    </rPh>
    <rPh sb="5" eb="7">
      <t>ケイヒ</t>
    </rPh>
    <phoneticPr fontId="37"/>
  </si>
  <si>
    <t>a（又はb）+共通に係る経費</t>
    <rPh sb="2" eb="3">
      <t>マタ</t>
    </rPh>
    <rPh sb="7" eb="9">
      <t>キョウツウ</t>
    </rPh>
    <rPh sb="10" eb="11">
      <t>カカ</t>
    </rPh>
    <rPh sb="12" eb="14">
      <t>ケイヒ</t>
    </rPh>
    <phoneticPr fontId="37"/>
  </si>
  <si>
    <t>消費税額</t>
    <rPh sb="0" eb="3">
      <t>ショウヒゼイ</t>
    </rPh>
    <rPh sb="3" eb="4">
      <t>ガク</t>
    </rPh>
    <phoneticPr fontId="13"/>
  </si>
  <si>
    <t>消費税額</t>
    <rPh sb="0" eb="3">
      <t>ショウヒゼイ</t>
    </rPh>
    <rPh sb="3" eb="4">
      <t>ガク</t>
    </rPh>
    <phoneticPr fontId="37"/>
  </si>
  <si>
    <t>↓対象経費</t>
    <rPh sb="1" eb="3">
      <t>タイショウ</t>
    </rPh>
    <rPh sb="3" eb="5">
      <t>ケイヒ</t>
    </rPh>
    <phoneticPr fontId="37"/>
  </si>
  <si>
    <t>↓対象外経費</t>
    <rPh sb="1" eb="4">
      <t>タイショウガイ</t>
    </rPh>
    <rPh sb="4" eb="6">
      <t>ケイヒ</t>
    </rPh>
    <phoneticPr fontId="37"/>
  </si>
  <si>
    <t>合計（税込）</t>
    <rPh sb="0" eb="2">
      <t>ゴウケイ</t>
    </rPh>
    <rPh sb="3" eb="5">
      <t>ゼイコミ</t>
    </rPh>
    <phoneticPr fontId="13"/>
  </si>
  <si>
    <t>割合（%）入力↓</t>
    <rPh sb="0" eb="2">
      <t>ワリアイ</t>
    </rPh>
    <rPh sb="5" eb="7">
      <t>ニュウリョク</t>
    </rPh>
    <phoneticPr fontId="37"/>
  </si>
  <si>
    <t>按分後対象経費</t>
    <rPh sb="0" eb="2">
      <t>アンブン</t>
    </rPh>
    <rPh sb="2" eb="3">
      <t>ゴ</t>
    </rPh>
    <rPh sb="3" eb="5">
      <t>タイショウ</t>
    </rPh>
    <rPh sb="5" eb="7">
      <t>ケイヒ</t>
    </rPh>
    <phoneticPr fontId="37"/>
  </si>
  <si>
    <t>専門</t>
    <rPh sb="0" eb="2">
      <t>センモン</t>
    </rPh>
    <phoneticPr fontId="37"/>
  </si>
  <si>
    <t>高等</t>
    <rPh sb="0" eb="2">
      <t>コウトウ</t>
    </rPh>
    <phoneticPr fontId="37"/>
  </si>
  <si>
    <t xml:space="preserve">教育装置 【 チ ェ ッ ク 表 】 </t>
    <rPh sb="0" eb="2">
      <t>キョウイク</t>
    </rPh>
    <rPh sb="2" eb="4">
      <t>ソウチ</t>
    </rPh>
    <rPh sb="15" eb="16">
      <t>ヒョウ</t>
    </rPh>
    <phoneticPr fontId="37"/>
  </si>
  <si>
    <t>学　校　名</t>
    <rPh sb="0" eb="1">
      <t>ガク</t>
    </rPh>
    <rPh sb="2" eb="3">
      <t>コウ</t>
    </rPh>
    <rPh sb="4" eb="5">
      <t>メイ</t>
    </rPh>
    <phoneticPr fontId="37"/>
  </si>
  <si>
    <t>〔　回　答　方　法　〕</t>
    <phoneticPr fontId="37"/>
  </si>
  <si>
    <t>【チェック項目Ⅰ】　補助金を申請するための要件を満たしているか</t>
    <rPh sb="5" eb="7">
      <t>コウモク</t>
    </rPh>
    <phoneticPr fontId="37"/>
  </si>
  <si>
    <t>確　　　認　　　事　　　項</t>
    <rPh sb="0" eb="1">
      <t>アキラ</t>
    </rPh>
    <rPh sb="4" eb="5">
      <t>シノブ</t>
    </rPh>
    <rPh sb="8" eb="9">
      <t>コト</t>
    </rPh>
    <rPh sb="12" eb="13">
      <t>コウ</t>
    </rPh>
    <phoneticPr fontId="37"/>
  </si>
  <si>
    <t>回 答</t>
    <rPh sb="0" eb="1">
      <t>カイ</t>
    </rPh>
    <rPh sb="2" eb="3">
      <t>コタエ</t>
    </rPh>
    <phoneticPr fontId="37"/>
  </si>
  <si>
    <t>判定</t>
    <rPh sb="0" eb="2">
      <t>ハンテイ</t>
    </rPh>
    <phoneticPr fontId="37"/>
  </si>
  <si>
    <r>
      <t>専修学校専門課程及び高等課程の教育に必要な機械、器具その他の装置（情報処理関係設備を除く。）で、以下をいずれも満たすことを確認して、「○」を選択してください。</t>
    </r>
    <r>
      <rPr>
        <u/>
        <sz val="11"/>
        <color theme="1"/>
        <rFont val="ＭＳ Ｐゴシック"/>
        <family val="3"/>
        <charset val="128"/>
        <scheme val="minor"/>
      </rPr>
      <t xml:space="preserve">
</t>
    </r>
    <r>
      <rPr>
        <sz val="11"/>
        <color theme="1"/>
        <rFont val="ＭＳ Ｐゴシック"/>
        <family val="3"/>
        <charset val="128"/>
        <scheme val="minor"/>
      </rPr>
      <t>　・専修学校教育の水準の向上に寄与することが期待される質の高い装置であること。
　・</t>
    </r>
    <r>
      <rPr>
        <u/>
        <sz val="11"/>
        <color theme="1"/>
        <rFont val="ＭＳ Ｐゴシック"/>
        <family val="3"/>
        <charset val="128"/>
        <scheme val="minor"/>
      </rPr>
      <t>当該装置の使用が教育課程上明確に位置付けられ</t>
    </r>
    <r>
      <rPr>
        <sz val="11"/>
        <color theme="1"/>
        <rFont val="ＭＳ Ｐゴシック"/>
        <family val="3"/>
        <charset val="128"/>
        <scheme val="minor"/>
      </rPr>
      <t>、その使用により得られる教育上の効果が著しいものであること。
　・装置の維持運営及び管理するための体制が整備されていること。</t>
    </r>
    <rPh sb="48" eb="50">
      <t>イカ</t>
    </rPh>
    <rPh sb="55" eb="56">
      <t>ミ</t>
    </rPh>
    <rPh sb="61" eb="63">
      <t>カクニン</t>
    </rPh>
    <rPh sb="70" eb="72">
      <t>センタク</t>
    </rPh>
    <phoneticPr fontId="37"/>
  </si>
  <si>
    <r>
      <t>補助対象となる１個又は１組の価格が、</t>
    </r>
    <r>
      <rPr>
        <sz val="11"/>
        <color rgb="FFFF0000"/>
        <rFont val="ＭＳ Ｐゴシック"/>
        <family val="3"/>
        <charset val="128"/>
        <scheme val="minor"/>
      </rPr>
      <t>専門課程なら２０００万円以上</t>
    </r>
    <r>
      <rPr>
        <sz val="11"/>
        <rFont val="ＭＳ Ｐゴシック"/>
        <family val="3"/>
        <charset val="128"/>
      </rPr>
      <t>、</t>
    </r>
    <r>
      <rPr>
        <sz val="11"/>
        <color rgb="FFFF0000"/>
        <rFont val="ＭＳ Ｐゴシック"/>
        <family val="3"/>
        <charset val="128"/>
        <scheme val="minor"/>
      </rPr>
      <t>高等課程なら４００万円以上</t>
    </r>
    <r>
      <rPr>
        <sz val="11"/>
        <rFont val="ＭＳ Ｐゴシック"/>
        <family val="3"/>
        <charset val="128"/>
      </rPr>
      <t>のもので、機械・器具を取りまとめて１組とした場合は、それらが機能的に密接な関係を持ち、装置としての一体性があることを確認して、「○」を選択してください。</t>
    </r>
    <rPh sb="0" eb="2">
      <t>ホジョ</t>
    </rPh>
    <rPh sb="2" eb="4">
      <t>タイショウ</t>
    </rPh>
    <rPh sb="8" eb="9">
      <t>コ</t>
    </rPh>
    <rPh sb="9" eb="10">
      <t>マタ</t>
    </rPh>
    <rPh sb="12" eb="13">
      <t>クミ</t>
    </rPh>
    <rPh sb="14" eb="16">
      <t>カカク</t>
    </rPh>
    <rPh sb="18" eb="20">
      <t>センモン</t>
    </rPh>
    <rPh sb="20" eb="22">
      <t>カテイ</t>
    </rPh>
    <rPh sb="51" eb="53">
      <t>キカイ</t>
    </rPh>
    <rPh sb="54" eb="56">
      <t>キグ</t>
    </rPh>
    <rPh sb="57" eb="58">
      <t>ト</t>
    </rPh>
    <rPh sb="64" eb="65">
      <t>クミ</t>
    </rPh>
    <rPh sb="68" eb="70">
      <t>バアイ</t>
    </rPh>
    <rPh sb="76" eb="79">
      <t>キノウテキ</t>
    </rPh>
    <rPh sb="80" eb="82">
      <t>ミッセツ</t>
    </rPh>
    <rPh sb="83" eb="85">
      <t>カンケイ</t>
    </rPh>
    <rPh sb="86" eb="87">
      <t>モ</t>
    </rPh>
    <rPh sb="89" eb="91">
      <t>ソウチ</t>
    </rPh>
    <rPh sb="95" eb="97">
      <t>イッタイ</t>
    </rPh>
    <rPh sb="97" eb="98">
      <t>セイ</t>
    </rPh>
    <rPh sb="104" eb="106">
      <t>カクニン</t>
    </rPh>
    <rPh sb="113" eb="115">
      <t>センタク</t>
    </rPh>
    <phoneticPr fontId="37"/>
  </si>
  <si>
    <t>補助対象となる当該装置の設置に当たっては、建物その他の施設に関し、新増改築，改修工事又は電気工事，ガス工事，給排水工事その他の附帯工事を必要とし，建物その他の施設と一体性があること（ただし，当該工事に係る経費は補助対象外であることに留意すること。）を確認して、「○」を選択してください。</t>
    <rPh sb="0" eb="2">
      <t>ホジョ</t>
    </rPh>
    <rPh sb="2" eb="4">
      <t>タイショウ</t>
    </rPh>
    <rPh sb="125" eb="127">
      <t>カクニン</t>
    </rPh>
    <rPh sb="134" eb="136">
      <t>センタク</t>
    </rPh>
    <phoneticPr fontId="37"/>
  </si>
  <si>
    <t>申請する装置を使用する学科について、以下をいずれも満たすことを確認して、「○」を選択してください。
　・申請年度に当該学科においてカリキュラム上装置を必要とする学年に生徒が在籍していること。
　・完成年度を迎えていること（卒業生を輩出していること）。</t>
    <rPh sb="99" eb="101">
      <t>カンセイ</t>
    </rPh>
    <rPh sb="101" eb="103">
      <t>ネンド</t>
    </rPh>
    <rPh sb="104" eb="105">
      <t>ムカ</t>
    </rPh>
    <phoneticPr fontId="37"/>
  </si>
  <si>
    <t>今回申請する事業が、運送費，据付等工事費，調整費，保守料，人件費，消耗品費に係る経費ではないことを確認して、「○」を選択してください。</t>
    <rPh sb="0" eb="2">
      <t>コンカイ</t>
    </rPh>
    <rPh sb="2" eb="4">
      <t>シンセイ</t>
    </rPh>
    <rPh sb="6" eb="8">
      <t>ジギョウ</t>
    </rPh>
    <rPh sb="40" eb="42">
      <t>ケイヒ</t>
    </rPh>
    <rPh sb="49" eb="51">
      <t>カクニン</t>
    </rPh>
    <rPh sb="58" eb="60">
      <t>センタク</t>
    </rPh>
    <phoneticPr fontId="37"/>
  </si>
  <si>
    <t>【チェック項目Ⅱ】　提出書類が揃っているか</t>
    <rPh sb="5" eb="7">
      <t>コウモク</t>
    </rPh>
    <rPh sb="10" eb="12">
      <t>テイシュツ</t>
    </rPh>
    <rPh sb="12" eb="14">
      <t>ショルイ</t>
    </rPh>
    <rPh sb="15" eb="16">
      <t>ソロ</t>
    </rPh>
    <phoneticPr fontId="37"/>
  </si>
  <si>
    <t>様式２－１（計画調書）　　　　　　　　　　　　　　　　　　　　　　　　　　　</t>
    <rPh sb="0" eb="2">
      <t>ヨウシキ</t>
    </rPh>
    <rPh sb="6" eb="8">
      <t>ケイカク</t>
    </rPh>
    <rPh sb="8" eb="10">
      <t>チョウショ</t>
    </rPh>
    <phoneticPr fontId="37"/>
  </si>
  <si>
    <t>様式２－１の「今回の整備教室における過去の国庫補助金（教育装置）で整備した装置について」欄について、「用途を変えて継続使用」又は「廃棄」を選択した場合、　過去の補助金で整備した装置の一覧を提出すること。
※　財産処分に該当する可能性があり、その確認のため、資料の提出をお願いしています。</t>
    <rPh sb="0" eb="2">
      <t>ヨウシキ</t>
    </rPh>
    <rPh sb="27" eb="29">
      <t>キョウイク</t>
    </rPh>
    <rPh sb="29" eb="31">
      <t>ソウチ</t>
    </rPh>
    <rPh sb="37" eb="39">
      <t>ソウチ</t>
    </rPh>
    <rPh sb="44" eb="45">
      <t>ラン</t>
    </rPh>
    <rPh sb="51" eb="53">
      <t>ヨウト</t>
    </rPh>
    <rPh sb="54" eb="55">
      <t>カ</t>
    </rPh>
    <rPh sb="57" eb="59">
      <t>ケイゾク</t>
    </rPh>
    <rPh sb="59" eb="61">
      <t>シヨウ</t>
    </rPh>
    <rPh sb="62" eb="63">
      <t>マタ</t>
    </rPh>
    <rPh sb="65" eb="67">
      <t>ハイキ</t>
    </rPh>
    <rPh sb="69" eb="71">
      <t>センタク</t>
    </rPh>
    <rPh sb="73" eb="75">
      <t>バアイ</t>
    </rPh>
    <rPh sb="77" eb="79">
      <t>カコ</t>
    </rPh>
    <rPh sb="80" eb="83">
      <t>ホジョキン</t>
    </rPh>
    <rPh sb="84" eb="86">
      <t>セイビ</t>
    </rPh>
    <rPh sb="88" eb="90">
      <t>ソウチ</t>
    </rPh>
    <rPh sb="91" eb="93">
      <t>イチラン</t>
    </rPh>
    <rPh sb="94" eb="96">
      <t>テイシュツ</t>
    </rPh>
    <rPh sb="104" eb="106">
      <t>ザイサン</t>
    </rPh>
    <rPh sb="106" eb="108">
      <t>ショブン</t>
    </rPh>
    <rPh sb="109" eb="111">
      <t>ガイトウ</t>
    </rPh>
    <rPh sb="122" eb="124">
      <t>カクニン</t>
    </rPh>
    <rPh sb="128" eb="130">
      <t>シリョウ</t>
    </rPh>
    <rPh sb="131" eb="133">
      <t>テイシュツ</t>
    </rPh>
    <rPh sb="135" eb="136">
      <t>ネガ</t>
    </rPh>
    <phoneticPr fontId="37"/>
  </si>
  <si>
    <t>様式２－２（教員・生徒数調書）　　　　　</t>
    <rPh sb="0" eb="2">
      <t>ヨウシキ</t>
    </rPh>
    <rPh sb="6" eb="8">
      <t>キョウイン</t>
    </rPh>
    <rPh sb="9" eb="12">
      <t>セイトスウ</t>
    </rPh>
    <rPh sb="12" eb="14">
      <t>チョウショ</t>
    </rPh>
    <phoneticPr fontId="37"/>
  </si>
  <si>
    <t>様式２－３（設備等を使用する学科のカリキュラムの概要）</t>
    <rPh sb="0" eb="2">
      <t>ヨウシキ</t>
    </rPh>
    <rPh sb="6" eb="9">
      <t>セツビナド</t>
    </rPh>
    <rPh sb="10" eb="12">
      <t>シヨウ</t>
    </rPh>
    <rPh sb="14" eb="16">
      <t>ガッカ</t>
    </rPh>
    <rPh sb="24" eb="26">
      <t>ガイヨウ</t>
    </rPh>
    <phoneticPr fontId="37"/>
  </si>
  <si>
    <t>採択理由書　【共通様式】</t>
    <rPh sb="0" eb="2">
      <t>サイタク</t>
    </rPh>
    <rPh sb="2" eb="5">
      <t>リユウショ</t>
    </rPh>
    <rPh sb="7" eb="9">
      <t>キョウツウ</t>
    </rPh>
    <rPh sb="9" eb="11">
      <t>ヨウシキ</t>
    </rPh>
    <phoneticPr fontId="37"/>
  </si>
  <si>
    <t>見積書整理表</t>
    <rPh sb="0" eb="3">
      <t>ミツモリショ</t>
    </rPh>
    <rPh sb="3" eb="6">
      <t>セイリヒョウ</t>
    </rPh>
    <phoneticPr fontId="37"/>
  </si>
  <si>
    <t>設備・装置等の説明一覧</t>
    <rPh sb="0" eb="2">
      <t>セツビ</t>
    </rPh>
    <rPh sb="3" eb="5">
      <t>ソウチ</t>
    </rPh>
    <rPh sb="5" eb="6">
      <t>トウ</t>
    </rPh>
    <rPh sb="7" eb="9">
      <t>セツメイ</t>
    </rPh>
    <rPh sb="9" eb="11">
      <t>イチラン</t>
    </rPh>
    <phoneticPr fontId="37"/>
  </si>
  <si>
    <t>定価証明書</t>
    <rPh sb="0" eb="2">
      <t>テイカ</t>
    </rPh>
    <rPh sb="2" eb="5">
      <t>ショウメイショ</t>
    </rPh>
    <phoneticPr fontId="37"/>
  </si>
  <si>
    <t>装置のカタログ</t>
    <rPh sb="0" eb="2">
      <t>ソウチ</t>
    </rPh>
    <phoneticPr fontId="37"/>
  </si>
  <si>
    <t>装置導入に伴う施設工事の見積書（１社で可）</t>
    <rPh sb="0" eb="2">
      <t>ソウチ</t>
    </rPh>
    <rPh sb="2" eb="4">
      <t>ドウニュウ</t>
    </rPh>
    <rPh sb="5" eb="6">
      <t>トモナ</t>
    </rPh>
    <rPh sb="7" eb="9">
      <t>シセツ</t>
    </rPh>
    <rPh sb="9" eb="11">
      <t>コウジ</t>
    </rPh>
    <rPh sb="12" eb="15">
      <t>ミツモリショ</t>
    </rPh>
    <rPh sb="17" eb="18">
      <t>シャ</t>
    </rPh>
    <rPh sb="19" eb="20">
      <t>カ</t>
    </rPh>
    <phoneticPr fontId="37"/>
  </si>
  <si>
    <t>装置構成図　【様式自由】</t>
    <rPh sb="0" eb="2">
      <t>ソウチ</t>
    </rPh>
    <rPh sb="2" eb="5">
      <t>コウセイズ</t>
    </rPh>
    <rPh sb="7" eb="9">
      <t>ヨウシキ</t>
    </rPh>
    <rPh sb="9" eb="11">
      <t>ジユウ</t>
    </rPh>
    <phoneticPr fontId="37"/>
  </si>
  <si>
    <t>学校の平面図　【様式自由】</t>
    <rPh sb="0" eb="2">
      <t>ガッコウ</t>
    </rPh>
    <rPh sb="3" eb="6">
      <t>ヘイメンズ</t>
    </rPh>
    <rPh sb="8" eb="10">
      <t>ヨウシキ</t>
    </rPh>
    <rPh sb="10" eb="12">
      <t>ジユウ</t>
    </rPh>
    <phoneticPr fontId="37"/>
  </si>
  <si>
    <t>過去３年度分の貸借対照表の写し</t>
    <rPh sb="0" eb="2">
      <t>カコ</t>
    </rPh>
    <rPh sb="3" eb="6">
      <t>ネンドブン</t>
    </rPh>
    <phoneticPr fontId="37"/>
  </si>
  <si>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7"/>
  </si>
  <si>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7"/>
  </si>
  <si>
    <t>【チェック項目Ⅲ】　提出書類の内容に不備はないか</t>
    <rPh sb="5" eb="7">
      <t>コウモク</t>
    </rPh>
    <rPh sb="10" eb="12">
      <t>テイシュツ</t>
    </rPh>
    <rPh sb="12" eb="14">
      <t>ショルイ</t>
    </rPh>
    <rPh sb="15" eb="17">
      <t>ナイヨウ</t>
    </rPh>
    <rPh sb="18" eb="20">
      <t>フビ</t>
    </rPh>
    <phoneticPr fontId="37"/>
  </si>
  <si>
    <t>確認事項（「見積書整理表」「設備・装置等の説明一覧」「装置構成図」「様式２－１」「定価証明書」「装置のカタログ」）</t>
    <rPh sb="0" eb="1">
      <t>アキラ</t>
    </rPh>
    <rPh sb="1" eb="2">
      <t>シノブ</t>
    </rPh>
    <rPh sb="2" eb="3">
      <t>コト</t>
    </rPh>
    <rPh sb="3" eb="4">
      <t>コウ</t>
    </rPh>
    <rPh sb="6" eb="9">
      <t>ミツモリショ</t>
    </rPh>
    <rPh sb="9" eb="12">
      <t>セイリヒョウ</t>
    </rPh>
    <rPh sb="14" eb="16">
      <t>セツビ</t>
    </rPh>
    <rPh sb="17" eb="19">
      <t>ソウチ</t>
    </rPh>
    <rPh sb="19" eb="20">
      <t>トウ</t>
    </rPh>
    <rPh sb="21" eb="23">
      <t>セツメイ</t>
    </rPh>
    <rPh sb="23" eb="25">
      <t>イチラン</t>
    </rPh>
    <rPh sb="27" eb="29">
      <t>ソウチ</t>
    </rPh>
    <rPh sb="29" eb="32">
      <t>コウセイズ</t>
    </rPh>
    <rPh sb="34" eb="36">
      <t>ヨウシキ</t>
    </rPh>
    <rPh sb="41" eb="43">
      <t>テイカ</t>
    </rPh>
    <rPh sb="43" eb="46">
      <t>ショウメイショ</t>
    </rPh>
    <rPh sb="48" eb="50">
      <t>ソウチ</t>
    </rPh>
    <phoneticPr fontId="37"/>
  </si>
  <si>
    <t>「見積書整理表」に付した番号が、「設備・装置等の説明一覧」、「装置構成図」、「様式２－１」、「定価証明書」「装置のカタログ」に付した番号と、それぞれ対応していることを確認して、「○」を選択してください。</t>
    <rPh sb="17" eb="19">
      <t>セツビ</t>
    </rPh>
    <rPh sb="20" eb="22">
      <t>ソウチ</t>
    </rPh>
    <rPh sb="22" eb="23">
      <t>トウ</t>
    </rPh>
    <rPh sb="24" eb="26">
      <t>セツメイ</t>
    </rPh>
    <rPh sb="26" eb="28">
      <t>イチラン</t>
    </rPh>
    <rPh sb="31" eb="33">
      <t>ソウチ</t>
    </rPh>
    <rPh sb="33" eb="36">
      <t>コウセイズ</t>
    </rPh>
    <rPh sb="39" eb="41">
      <t>ヨウシキ</t>
    </rPh>
    <rPh sb="47" eb="49">
      <t>テイカ</t>
    </rPh>
    <rPh sb="49" eb="52">
      <t>ショウメイショ</t>
    </rPh>
    <rPh sb="54" eb="56">
      <t>ソウチ</t>
    </rPh>
    <rPh sb="63" eb="64">
      <t>フ</t>
    </rPh>
    <rPh sb="66" eb="67">
      <t>バン</t>
    </rPh>
    <rPh sb="67" eb="68">
      <t>ゴウ</t>
    </rPh>
    <rPh sb="74" eb="76">
      <t>タイオウ</t>
    </rPh>
    <rPh sb="83" eb="85">
      <t>カクニン</t>
    </rPh>
    <rPh sb="92" eb="94">
      <t>センタク</t>
    </rPh>
    <phoneticPr fontId="37"/>
  </si>
  <si>
    <t>「装置構成図」について、今回御申請の全ての装置（全数量分）について、「見積書整理表」に付した番号を明記するなどして（手書き・マーカー等でかまわない）整備（配置）状況が確認できることを確認の上、「○」を選択してください。【様式自由】</t>
    <rPh sb="1" eb="3">
      <t>ソウチ</t>
    </rPh>
    <rPh sb="21" eb="23">
      <t>ソウチ</t>
    </rPh>
    <phoneticPr fontId="37"/>
  </si>
  <si>
    <t>「学校の平面図」について、以下をいずれも満たすことを確認して、「○」を選択してください。
・今回御申請の教育装置が、学校のどの部屋（教室等）に整備されるかがわかるよう、学校の平面図にマーカー等により示されていること、また、過去に本補助金の交付を受けた装置がある場合は、それらが整備された部屋を交付を受けた年度ごとにマーカー等を用いて色分けをし、交付を受けた年度や事業名を付記して分かりやすく示されていることを確認の上、「○」を選択してください。【様式自由】</t>
    <rPh sb="53" eb="55">
      <t>キョウイク</t>
    </rPh>
    <rPh sb="205" eb="207">
      <t>カクニン</t>
    </rPh>
    <rPh sb="208" eb="209">
      <t>ウエ</t>
    </rPh>
    <rPh sb="214" eb="216">
      <t>センタク</t>
    </rPh>
    <phoneticPr fontId="37"/>
  </si>
  <si>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7"/>
  </si>
  <si>
    <t>消費税</t>
    <rPh sb="0" eb="3">
      <t>ショウヒゼイ</t>
    </rPh>
    <phoneticPr fontId="13"/>
  </si>
  <si>
    <t>教育装置</t>
  </si>
  <si>
    <t>教育装置</t>
    <rPh sb="0" eb="4">
      <t>キョウイクソウチ</t>
    </rPh>
    <phoneticPr fontId="13"/>
  </si>
  <si>
    <t>学校法人等名</t>
    <rPh sb="0" eb="2">
      <t>ガッコウ</t>
    </rPh>
    <rPh sb="2" eb="4">
      <t>ホウジン</t>
    </rPh>
    <rPh sb="4" eb="5">
      <t>メイ</t>
    </rPh>
    <phoneticPr fontId="13"/>
  </si>
  <si>
    <t>納入業者</t>
    <rPh sb="0" eb="4">
      <t>ノウニュウギョウシャ</t>
    </rPh>
    <phoneticPr fontId="13"/>
  </si>
  <si>
    <t>学校法人名</t>
    <rPh sb="0" eb="2">
      <t>ガッコウ</t>
    </rPh>
    <rPh sb="2" eb="4">
      <t>ホウジン</t>
    </rPh>
    <rPh sb="4" eb="5">
      <t>メイ</t>
    </rPh>
    <phoneticPr fontId="13"/>
  </si>
  <si>
    <t>様式３－２－７－１</t>
    <phoneticPr fontId="13"/>
  </si>
  <si>
    <r>
      <t>校舎施設の状況</t>
    </r>
    <r>
      <rPr>
        <b/>
        <u/>
        <sz val="13"/>
        <color indexed="10"/>
        <rFont val="ＭＳ ゴシック"/>
        <family val="3"/>
        <charset val="128"/>
      </rPr>
      <t>（設置者所有）</t>
    </r>
    <rPh sb="8" eb="11">
      <t>セッチシャ</t>
    </rPh>
    <rPh sb="11" eb="13">
      <t>ショユウ</t>
    </rPh>
    <phoneticPr fontId="13"/>
  </si>
  <si>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3"/>
  </si>
  <si>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3"/>
  </si>
  <si>
    <t>(単位：棟）</t>
    <phoneticPr fontId="13"/>
  </si>
  <si>
    <t>生徒数が一番多い課程</t>
    <rPh sb="0" eb="3">
      <t>セイトスウ</t>
    </rPh>
    <rPh sb="4" eb="6">
      <t>イチバン</t>
    </rPh>
    <rPh sb="6" eb="7">
      <t>オオ</t>
    </rPh>
    <rPh sb="8" eb="10">
      <t>カテイ</t>
    </rPh>
    <phoneticPr fontId="13"/>
  </si>
  <si>
    <t>全棟数</t>
    <rPh sb="0" eb="1">
      <t>ゼン</t>
    </rPh>
    <rPh sb="1" eb="2">
      <t>トウ</t>
    </rPh>
    <rPh sb="2" eb="3">
      <t>スウ</t>
    </rPh>
    <phoneticPr fontId="13"/>
  </si>
  <si>
    <t>昭和57年以降の建築棟数
（A-C）</t>
    <rPh sb="0" eb="2">
      <t>ショウワ</t>
    </rPh>
    <rPh sb="4" eb="5">
      <t>ネン</t>
    </rPh>
    <rPh sb="5" eb="7">
      <t>イコウ</t>
    </rPh>
    <rPh sb="8" eb="10">
      <t>ケンチク</t>
    </rPh>
    <rPh sb="10" eb="12">
      <t>トウスウ</t>
    </rPh>
    <phoneticPr fontId="13"/>
  </si>
  <si>
    <t>昭和56年以前建築の棟数</t>
    <rPh sb="0" eb="2">
      <t>ショウワ</t>
    </rPh>
    <rPh sb="4" eb="5">
      <t>ネン</t>
    </rPh>
    <rPh sb="7" eb="9">
      <t>ケンチク</t>
    </rPh>
    <phoneticPr fontId="13"/>
  </si>
  <si>
    <t>確認用チェック欄</t>
    <rPh sb="0" eb="3">
      <t>カクニンヨウ</t>
    </rPh>
    <rPh sb="7" eb="8">
      <t>ラン</t>
    </rPh>
    <phoneticPr fontId="13"/>
  </si>
  <si>
    <t>昭和56年以前建築の棟数</t>
    <phoneticPr fontId="13"/>
  </si>
  <si>
    <t>耐震診断実施の棟数</t>
    <phoneticPr fontId="13"/>
  </si>
  <si>
    <t>耐震診断未実施の棟数
（C-D）</t>
    <phoneticPr fontId="13"/>
  </si>
  <si>
    <t>「生徒数が一番多い課程」は「○」が一つ選択されているか</t>
    <rPh sb="1" eb="4">
      <t>セイトスウ</t>
    </rPh>
    <rPh sb="5" eb="7">
      <t>イチバン</t>
    </rPh>
    <rPh sb="7" eb="8">
      <t>オオ</t>
    </rPh>
    <rPh sb="9" eb="11">
      <t>カテイ</t>
    </rPh>
    <rPh sb="19" eb="21">
      <t>センタク</t>
    </rPh>
    <phoneticPr fontId="13"/>
  </si>
  <si>
    <t>「全棟数」は記入されているか</t>
    <rPh sb="1" eb="2">
      <t>ゼン</t>
    </rPh>
    <rPh sb="2" eb="3">
      <t>トウ</t>
    </rPh>
    <rPh sb="3" eb="4">
      <t>スウ</t>
    </rPh>
    <rPh sb="6" eb="8">
      <t>キニュウ</t>
    </rPh>
    <phoneticPr fontId="13"/>
  </si>
  <si>
    <t>「昭和57年以降の建築棟数」がマイナスになっていないか</t>
    <rPh sb="1" eb="3">
      <t>ショウワ</t>
    </rPh>
    <rPh sb="5" eb="8">
      <t>ネンイコウ</t>
    </rPh>
    <rPh sb="9" eb="11">
      <t>ケンチク</t>
    </rPh>
    <rPh sb="11" eb="12">
      <t>トウ</t>
    </rPh>
    <rPh sb="12" eb="13">
      <t>スウ</t>
    </rPh>
    <phoneticPr fontId="13"/>
  </si>
  <si>
    <t>「耐震診断未実施の棟数」がマイナスになっていないか</t>
    <phoneticPr fontId="13"/>
  </si>
  <si>
    <t>耐震化済の棟数（Ｉｓ値0.6以上）</t>
    <phoneticPr fontId="13"/>
  </si>
  <si>
    <t>改修予定有の棟数（Ｉｓ値0.6未満）</t>
    <rPh sb="0" eb="2">
      <t>カイシュウ</t>
    </rPh>
    <rPh sb="2" eb="4">
      <t>ヨテイ</t>
    </rPh>
    <rPh sb="4" eb="5">
      <t>ア</t>
    </rPh>
    <rPh sb="15" eb="17">
      <t>ミマン</t>
    </rPh>
    <phoneticPr fontId="13"/>
  </si>
  <si>
    <t>改修予定無の棟数（Ｉｓ値0.6未満）</t>
    <rPh sb="0" eb="2">
      <t>カイシュウ</t>
    </rPh>
    <rPh sb="2" eb="4">
      <t>ヨテイ</t>
    </rPh>
    <rPh sb="4" eb="5">
      <t>ナ</t>
    </rPh>
    <phoneticPr fontId="13"/>
  </si>
  <si>
    <r>
      <t>（E～</t>
    </r>
    <r>
      <rPr>
        <sz val="11"/>
        <rFont val="ＭＳ Ｐゴシック"/>
        <family val="3"/>
        <charset val="128"/>
      </rPr>
      <t>J</t>
    </r>
    <r>
      <rPr>
        <sz val="11"/>
        <rFont val="ＭＳ Ｐゴシック"/>
        <family val="3"/>
        <charset val="128"/>
      </rPr>
      <t>の計）</t>
    </r>
    <phoneticPr fontId="13"/>
  </si>
  <si>
    <t>改修の必要がない棟数</t>
    <phoneticPr fontId="13"/>
  </si>
  <si>
    <t>改修済の棟数</t>
    <rPh sb="0" eb="2">
      <t>カイシュウ</t>
    </rPh>
    <rPh sb="2" eb="3">
      <t>ス</t>
    </rPh>
    <phoneticPr fontId="13"/>
  </si>
  <si>
    <r>
      <t>0.3</t>
    </r>
    <r>
      <rPr>
        <sz val="9"/>
        <rFont val="ＭＳ Ｐゴシック"/>
        <family val="3"/>
        <charset val="128"/>
      </rPr>
      <t>未満</t>
    </r>
    <rPh sb="3" eb="5">
      <t>ミマン</t>
    </rPh>
    <phoneticPr fontId="13"/>
  </si>
  <si>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3"/>
  </si>
  <si>
    <t>A</t>
    <phoneticPr fontId="13"/>
  </si>
  <si>
    <t>B</t>
    <phoneticPr fontId="13"/>
  </si>
  <si>
    <t>C</t>
    <phoneticPr fontId="13"/>
  </si>
  <si>
    <t>D</t>
    <phoneticPr fontId="13"/>
  </si>
  <si>
    <t>E</t>
    <phoneticPr fontId="13"/>
  </si>
  <si>
    <t>F</t>
    <phoneticPr fontId="13"/>
  </si>
  <si>
    <t>G</t>
  </si>
  <si>
    <t>H</t>
    <phoneticPr fontId="13"/>
  </si>
  <si>
    <t>I</t>
    <phoneticPr fontId="13"/>
  </si>
  <si>
    <t>J</t>
    <phoneticPr fontId="13"/>
  </si>
  <si>
    <t>K</t>
    <phoneticPr fontId="13"/>
  </si>
  <si>
    <t>専門課程</t>
    <rPh sb="0" eb="2">
      <t>センモン</t>
    </rPh>
    <rPh sb="2" eb="4">
      <t>カテイ</t>
    </rPh>
    <phoneticPr fontId="13"/>
  </si>
  <si>
    <t>高等課程</t>
    <rPh sb="0" eb="2">
      <t>コウトウ</t>
    </rPh>
    <rPh sb="2" eb="4">
      <t>カテイ</t>
    </rPh>
    <phoneticPr fontId="13"/>
  </si>
  <si>
    <t>一般課程</t>
    <rPh sb="0" eb="2">
      <t>イッパン</t>
    </rPh>
    <rPh sb="2" eb="4">
      <t>カテイ</t>
    </rPh>
    <phoneticPr fontId="13"/>
  </si>
  <si>
    <t>小　計</t>
    <rPh sb="0" eb="1">
      <t>ショウ</t>
    </rPh>
    <rPh sb="2" eb="3">
      <t>ケイ</t>
    </rPh>
    <phoneticPr fontId="13"/>
  </si>
  <si>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3"/>
  </si>
  <si>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3"/>
  </si>
  <si>
    <t>【Is値0.3未満】</t>
    <rPh sb="3" eb="4">
      <t>アタイ</t>
    </rPh>
    <rPh sb="7" eb="9">
      <t>ミマン</t>
    </rPh>
    <phoneticPr fontId="13"/>
  </si>
  <si>
    <t>【Is値0.3以上0.6未満】</t>
    <rPh sb="3" eb="4">
      <t>アタイ</t>
    </rPh>
    <rPh sb="7" eb="9">
      <t>イジョウ</t>
    </rPh>
    <rPh sb="12" eb="14">
      <t>ミマン</t>
    </rPh>
    <phoneticPr fontId="13"/>
  </si>
  <si>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3"/>
  </si>
  <si>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3"/>
  </si>
  <si>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3"/>
  </si>
  <si>
    <t>(単位：㎡）</t>
    <phoneticPr fontId="13"/>
  </si>
  <si>
    <t>全保有面積</t>
    <rPh sb="0" eb="1">
      <t>ゼン</t>
    </rPh>
    <rPh sb="1" eb="3">
      <t>ホユウ</t>
    </rPh>
    <rPh sb="3" eb="5">
      <t>メンセキ</t>
    </rPh>
    <phoneticPr fontId="13"/>
  </si>
  <si>
    <t>昭和57年以降建築の面積
（A-C）</t>
    <rPh sb="0" eb="2">
      <t>ショウワ</t>
    </rPh>
    <rPh sb="4" eb="5">
      <t>ネン</t>
    </rPh>
    <rPh sb="5" eb="7">
      <t>イコウ</t>
    </rPh>
    <rPh sb="7" eb="9">
      <t>ケンチク</t>
    </rPh>
    <rPh sb="10" eb="12">
      <t>メンセキ</t>
    </rPh>
    <phoneticPr fontId="13"/>
  </si>
  <si>
    <t>昭和56年以前建築の面積</t>
    <rPh sb="0" eb="2">
      <t>ショウワ</t>
    </rPh>
    <rPh sb="4" eb="5">
      <t>ネン</t>
    </rPh>
    <rPh sb="7" eb="9">
      <t>ケンチク</t>
    </rPh>
    <phoneticPr fontId="13"/>
  </si>
  <si>
    <t>昭和56年以前建築の面積</t>
    <rPh sb="10" eb="12">
      <t>メンセキ</t>
    </rPh>
    <phoneticPr fontId="13"/>
  </si>
  <si>
    <t>耐震診断実施の面積</t>
    <phoneticPr fontId="13"/>
  </si>
  <si>
    <t>耐震診断未実施の面積
（C-D）</t>
    <phoneticPr fontId="13"/>
  </si>
  <si>
    <t>「全保有面積」は記入されているか</t>
    <rPh sb="1" eb="2">
      <t>ゼン</t>
    </rPh>
    <rPh sb="2" eb="4">
      <t>ホユウ</t>
    </rPh>
    <rPh sb="4" eb="6">
      <t>メンセキ</t>
    </rPh>
    <rPh sb="8" eb="10">
      <t>キニュウ</t>
    </rPh>
    <phoneticPr fontId="13"/>
  </si>
  <si>
    <t>「昭和57年以降建築の面積」がマイナスになっていないか</t>
    <phoneticPr fontId="13"/>
  </si>
  <si>
    <t>「耐震診断未実施の面積」がマイナスになっていないか</t>
    <phoneticPr fontId="13"/>
  </si>
  <si>
    <t>「棟数」を回答した欄に回答しているか</t>
    <rPh sb="1" eb="2">
      <t>トウ</t>
    </rPh>
    <rPh sb="2" eb="3">
      <t>スウ</t>
    </rPh>
    <rPh sb="5" eb="7">
      <t>カイトウ</t>
    </rPh>
    <rPh sb="9" eb="10">
      <t>ラン</t>
    </rPh>
    <rPh sb="11" eb="13">
      <t>カイトウ</t>
    </rPh>
    <phoneticPr fontId="13"/>
  </si>
  <si>
    <t>耐震化済の面積（Ｉｓ値0.6以上）</t>
    <phoneticPr fontId="13"/>
  </si>
  <si>
    <t>改修予定有の面積（Ｉｓ値0.6未満）</t>
    <rPh sb="0" eb="2">
      <t>カイシュウ</t>
    </rPh>
    <rPh sb="2" eb="4">
      <t>ヨテイ</t>
    </rPh>
    <rPh sb="4" eb="5">
      <t>ア</t>
    </rPh>
    <rPh sb="6" eb="8">
      <t>メンセキ</t>
    </rPh>
    <rPh sb="15" eb="17">
      <t>ミマン</t>
    </rPh>
    <phoneticPr fontId="13"/>
  </si>
  <si>
    <t>改修予定無の面積（Ｉｓ値0.6未満）</t>
    <rPh sb="0" eb="2">
      <t>カイシュウ</t>
    </rPh>
    <rPh sb="2" eb="4">
      <t>ヨテイ</t>
    </rPh>
    <rPh sb="4" eb="5">
      <t>ナ</t>
    </rPh>
    <rPh sb="6" eb="8">
      <t>メンセキ</t>
    </rPh>
    <phoneticPr fontId="13"/>
  </si>
  <si>
    <t>（E～Lの計）</t>
    <phoneticPr fontId="13"/>
  </si>
  <si>
    <t>改修の必要がない棟の面積</t>
    <rPh sb="10" eb="12">
      <t>メンセキ</t>
    </rPh>
    <phoneticPr fontId="13"/>
  </si>
  <si>
    <t>改修済の棟の面積</t>
    <rPh sb="0" eb="2">
      <t>カイシュウ</t>
    </rPh>
    <rPh sb="2" eb="3">
      <t>ス</t>
    </rPh>
    <rPh sb="6" eb="8">
      <t>メンセキ</t>
    </rPh>
    <phoneticPr fontId="13"/>
  </si>
  <si>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3"/>
  </si>
  <si>
    <t>F</t>
  </si>
  <si>
    <t>※　小数第３位の値は四捨五入され、小数第２位までの表示となる。</t>
    <phoneticPr fontId="13"/>
  </si>
  <si>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3"/>
  </si>
  <si>
    <t>（a表に回答した建物の面積について記載すること）</t>
    <rPh sb="2" eb="3">
      <t>ヒョウ</t>
    </rPh>
    <rPh sb="4" eb="6">
      <t>カイトウ</t>
    </rPh>
    <rPh sb="8" eb="10">
      <t>タテモノ</t>
    </rPh>
    <rPh sb="11" eb="13">
      <t>メンセキ</t>
    </rPh>
    <rPh sb="17" eb="19">
      <t>キサイ</t>
    </rPh>
    <phoneticPr fontId="13"/>
  </si>
  <si>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3"/>
  </si>
  <si>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3"/>
  </si>
  <si>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3"/>
  </si>
  <si>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3"/>
  </si>
  <si>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3"/>
  </si>
  <si>
    <t>（c表に回答した建物の面積について記載すること）</t>
    <rPh sb="2" eb="3">
      <t>ヒョウ</t>
    </rPh>
    <rPh sb="4" eb="6">
      <t>カイトウ</t>
    </rPh>
    <rPh sb="8" eb="10">
      <t>タテモノ</t>
    </rPh>
    <rPh sb="11" eb="13">
      <t>メンセキ</t>
    </rPh>
    <rPh sb="17" eb="19">
      <t>キサイ</t>
    </rPh>
    <phoneticPr fontId="13"/>
  </si>
  <si>
    <t>合計（全棟数）</t>
    <rPh sb="0" eb="2">
      <t>ゴウケイ</t>
    </rPh>
    <rPh sb="3" eb="6">
      <t>ゼントウスウ</t>
    </rPh>
    <phoneticPr fontId="13"/>
  </si>
  <si>
    <r>
      <t xml:space="preserve">耐震化率
（％）
</t>
    </r>
    <r>
      <rPr>
        <sz val="8"/>
        <rFont val="ＭＳ Ｐゴシック"/>
        <family val="3"/>
        <charset val="128"/>
      </rPr>
      <t>（B＋E＋F）/A</t>
    </r>
    <phoneticPr fontId="13"/>
  </si>
  <si>
    <t>L</t>
    <phoneticPr fontId="13"/>
  </si>
  <si>
    <t>合計（200㎡以上棟数）</t>
    <rPh sb="0" eb="2">
      <t>ゴウケイ</t>
    </rPh>
    <rPh sb="7" eb="9">
      <t>イジョウ</t>
    </rPh>
    <rPh sb="9" eb="11">
      <t>トウスウ</t>
    </rPh>
    <phoneticPr fontId="13"/>
  </si>
  <si>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3"/>
  </si>
  <si>
    <t>(単位：学校数）</t>
    <rPh sb="4" eb="6">
      <t>ガッコウ</t>
    </rPh>
    <rPh sb="6" eb="7">
      <t>スウ</t>
    </rPh>
    <phoneticPr fontId="13"/>
  </si>
  <si>
    <t>学校数</t>
    <rPh sb="0" eb="3">
      <t>ガッコウスウ</t>
    </rPh>
    <phoneticPr fontId="13"/>
  </si>
  <si>
    <t>昭和57年以降建築
（A-C）</t>
    <rPh sb="0" eb="2">
      <t>ショウワ</t>
    </rPh>
    <rPh sb="4" eb="5">
      <t>ネン</t>
    </rPh>
    <rPh sb="5" eb="7">
      <t>イコウ</t>
    </rPh>
    <rPh sb="7" eb="9">
      <t>ケンチク</t>
    </rPh>
    <phoneticPr fontId="13"/>
  </si>
  <si>
    <t>昭和56年以前建築</t>
    <phoneticPr fontId="13"/>
  </si>
  <si>
    <r>
      <t xml:space="preserve">耐震化率
（％）
</t>
    </r>
    <r>
      <rPr>
        <sz val="6"/>
        <rFont val="ＭＳ Ｐゴシック"/>
        <family val="3"/>
        <charset val="128"/>
      </rPr>
      <t>（B＋E＋F）/A</t>
    </r>
    <rPh sb="0" eb="3">
      <t>タイシンカ</t>
    </rPh>
    <rPh sb="3" eb="4">
      <t>リツ</t>
    </rPh>
    <phoneticPr fontId="13"/>
  </si>
  <si>
    <t>耐震診断実施済</t>
    <phoneticPr fontId="13"/>
  </si>
  <si>
    <t>耐震診断未実施
（C-D）</t>
    <phoneticPr fontId="13"/>
  </si>
  <si>
    <t>全ての建物が新耐震基準に適合している</t>
    <rPh sb="0" eb="1">
      <t>スベ</t>
    </rPh>
    <rPh sb="3" eb="5">
      <t>タテモノ</t>
    </rPh>
    <rPh sb="6" eb="7">
      <t>シン</t>
    </rPh>
    <rPh sb="7" eb="9">
      <t>タイシン</t>
    </rPh>
    <rPh sb="9" eb="11">
      <t>キジュン</t>
    </rPh>
    <rPh sb="12" eb="14">
      <t>テキゴウ</t>
    </rPh>
    <phoneticPr fontId="13"/>
  </si>
  <si>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3"/>
  </si>
  <si>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3"/>
  </si>
  <si>
    <t>G</t>
    <phoneticPr fontId="13"/>
  </si>
  <si>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3"/>
  </si>
  <si>
    <t>(単位：学校数）</t>
    <phoneticPr fontId="13"/>
  </si>
  <si>
    <t>○学校数で入力・・・３（１と２の合計）</t>
    <rPh sb="16" eb="18">
      <t>ゴウケイ</t>
    </rPh>
    <phoneticPr fontId="13"/>
  </si>
  <si>
    <t>合計</t>
    <rPh sb="0" eb="2">
      <t>ゴウケイ</t>
    </rPh>
    <phoneticPr fontId="13"/>
  </si>
  <si>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3"/>
  </si>
  <si>
    <r>
      <t>・下記【チェック項目Ⅰ～Ⅲ】について内容を十分に確認し、全ての事項に回答、</t>
    </r>
    <r>
      <rPr>
        <b/>
        <u/>
        <sz val="11"/>
        <color rgb="FFFF0000"/>
        <rFont val="ＭＳ Ｐゴシック"/>
        <family val="3"/>
        <charset val="128"/>
        <scheme val="minor"/>
      </rPr>
      <t>右端の「判定」が全て「ＯＫ」になったことを確認した上で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18" eb="20">
      <t>ナイヨウ</t>
    </rPh>
    <rPh sb="21" eb="23">
      <t>ジュウブン</t>
    </rPh>
    <rPh sb="24" eb="26">
      <t>カクニン</t>
    </rPh>
    <rPh sb="37" eb="39">
      <t>ミギハシ</t>
    </rPh>
    <rPh sb="41" eb="43">
      <t>ハンテイ</t>
    </rPh>
    <rPh sb="45" eb="46">
      <t>スベ</t>
    </rPh>
    <rPh sb="58" eb="60">
      <t>カクニン</t>
    </rPh>
    <rPh sb="64" eb="66">
      <t>ケイカク</t>
    </rPh>
    <rPh sb="66" eb="68">
      <t>チョウショ</t>
    </rPh>
    <rPh sb="68" eb="69">
      <t>トウ</t>
    </rPh>
    <rPh sb="69" eb="71">
      <t>ヒツヨウ</t>
    </rPh>
    <rPh sb="71" eb="73">
      <t>ショルイ</t>
    </rPh>
    <phoneticPr fontId="37"/>
  </si>
  <si>
    <t>品名</t>
  </si>
  <si>
    <t>様式2-1（別紙）</t>
    <rPh sb="0" eb="2">
      <t>ヨウシキ</t>
    </rPh>
    <rPh sb="6" eb="8">
      <t>ベッシ</t>
    </rPh>
    <phoneticPr fontId="13"/>
  </si>
  <si>
    <t>合計額</t>
    <rPh sb="0" eb="2">
      <t>ゴウケイ</t>
    </rPh>
    <rPh sb="2" eb="3">
      <t>ガク</t>
    </rPh>
    <phoneticPr fontId="13"/>
  </si>
  <si>
    <t>様式２－１（別紙）</t>
    <rPh sb="0" eb="2">
      <t>ヨウシキ</t>
    </rPh>
    <rPh sb="6" eb="8">
      <t>ベッシ</t>
    </rPh>
    <phoneticPr fontId="13"/>
  </si>
  <si>
    <t>提　出　方　法（紙と電子メール（一部資料）、両方で提出すること。）</t>
    <phoneticPr fontId="37"/>
  </si>
  <si>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7"/>
  </si>
  <si>
    <t>品名</t>
    <rPh sb="0" eb="2">
      <t>ヒンメイ</t>
    </rPh>
    <phoneticPr fontId="13"/>
  </si>
  <si>
    <t>全体に係る経費（うち補助対象経費按分額）</t>
    <phoneticPr fontId="13"/>
  </si>
  <si>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rPh sb="43" eb="44">
      <t>ホン</t>
    </rPh>
    <phoneticPr fontId="37"/>
  </si>
  <si>
    <t>過去３年度分の資金収支決算書の写し</t>
    <rPh sb="0" eb="2">
      <t>カコ</t>
    </rPh>
    <rPh sb="3" eb="6">
      <t>ネンドブン</t>
    </rPh>
    <rPh sb="7" eb="9">
      <t>シキン</t>
    </rPh>
    <rPh sb="9" eb="11">
      <t>シュウシ</t>
    </rPh>
    <rPh sb="11" eb="14">
      <t>ケッサンショ</t>
    </rPh>
    <rPh sb="15" eb="16">
      <t>ウツ</t>
    </rPh>
    <phoneticPr fontId="37"/>
  </si>
  <si>
    <t>確　認　事　項　（「装置構成図」「学校の平面図」）</t>
    <rPh sb="10" eb="12">
      <t>ソウチ</t>
    </rPh>
    <rPh sb="12" eb="15">
      <t>コウセイズ</t>
    </rPh>
    <rPh sb="17" eb="19">
      <t>ガッコウ</t>
    </rPh>
    <rPh sb="20" eb="23">
      <t>ヘイメンズ</t>
    </rPh>
    <phoneticPr fontId="37"/>
  </si>
  <si>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3"/>
  </si>
  <si>
    <t>確　認　事　項　（「資金収支決算書」）</t>
    <phoneticPr fontId="37"/>
  </si>
  <si>
    <t>区分</t>
    <rPh sb="0" eb="1">
      <t>ク</t>
    </rPh>
    <rPh sb="1" eb="2">
      <t>ブン</t>
    </rPh>
    <phoneticPr fontId="13"/>
  </si>
  <si>
    <t>その他</t>
    <rPh sb="2" eb="3">
      <t>ホカ</t>
    </rPh>
    <phoneticPr fontId="13"/>
  </si>
  <si>
    <t>様式２-２（教育装置）</t>
    <rPh sb="0" eb="2">
      <t>ヨウシキ</t>
    </rPh>
    <rPh sb="6" eb="8">
      <t>キョウイク</t>
    </rPh>
    <rPh sb="8" eb="10">
      <t>ソウチ</t>
    </rPh>
    <phoneticPr fontId="13"/>
  </si>
  <si>
    <t>交付事業選定に係る調書</t>
    <rPh sb="0" eb="4">
      <t>コウフジギョウ</t>
    </rPh>
    <rPh sb="4" eb="6">
      <t>センテイ</t>
    </rPh>
    <rPh sb="7" eb="8">
      <t>カカ</t>
    </rPh>
    <rPh sb="9" eb="11">
      <t>チョウショ</t>
    </rPh>
    <phoneticPr fontId="13"/>
  </si>
  <si>
    <t>①本事業申請時点において、耐震化が完了しているか。（※１）</t>
    <rPh sb="1" eb="4">
      <t>ホンジギョウ</t>
    </rPh>
    <rPh sb="4" eb="8">
      <t>シンセイジテン</t>
    </rPh>
    <rPh sb="13" eb="16">
      <t>タイシンカ</t>
    </rPh>
    <rPh sb="17" eb="19">
      <t>カンリョウ</t>
    </rPh>
    <phoneticPr fontId="13"/>
  </si>
  <si>
    <t>認定を受けている学科名</t>
    <rPh sb="0" eb="2">
      <t>ニンテイ</t>
    </rPh>
    <rPh sb="3" eb="4">
      <t>ウ</t>
    </rPh>
    <rPh sb="8" eb="11">
      <t>ガッカメイ</t>
    </rPh>
    <phoneticPr fontId="13"/>
  </si>
  <si>
    <t>④過去に国土強靭化関連事業の整備実績があるか。（※４）</t>
    <rPh sb="1" eb="3">
      <t>カコ</t>
    </rPh>
    <rPh sb="4" eb="9">
      <t>コクドキョウジンカ</t>
    </rPh>
    <rPh sb="9" eb="13">
      <t>カンレンジギョウ</t>
    </rPh>
    <rPh sb="14" eb="16">
      <t>セイビ</t>
    </rPh>
    <rPh sb="16" eb="18">
      <t>ジッセキ</t>
    </rPh>
    <phoneticPr fontId="13"/>
  </si>
  <si>
    <t>交付決定日</t>
    <phoneticPr fontId="13"/>
  </si>
  <si>
    <t>交付事業名</t>
    <rPh sb="0" eb="5">
      <t>コウフジギョウメイ</t>
    </rPh>
    <phoneticPr fontId="13"/>
  </si>
  <si>
    <t>⑤本年度、国土強靭化関連事業への申請を行っているか。</t>
    <rPh sb="1" eb="4">
      <t>ホンネンド</t>
    </rPh>
    <rPh sb="5" eb="10">
      <t>コクドキョウジンカ</t>
    </rPh>
    <rPh sb="10" eb="12">
      <t>カンレン</t>
    </rPh>
    <rPh sb="12" eb="14">
      <t>ジギョウ</t>
    </rPh>
    <rPh sb="16" eb="18">
      <t>シンセイ</t>
    </rPh>
    <rPh sb="19" eb="20">
      <t>オコナ</t>
    </rPh>
    <phoneticPr fontId="13"/>
  </si>
  <si>
    <t>⑥本事業申請時点において、避難所指定を受けた学校であるか。</t>
    <rPh sb="1" eb="4">
      <t>ホンジギョウ</t>
    </rPh>
    <rPh sb="4" eb="6">
      <t>シンセイ</t>
    </rPh>
    <rPh sb="6" eb="8">
      <t>ジテン</t>
    </rPh>
    <rPh sb="13" eb="16">
      <t>ヒナンジョ</t>
    </rPh>
    <rPh sb="16" eb="18">
      <t>シテイ</t>
    </rPh>
    <rPh sb="19" eb="20">
      <t>ウ</t>
    </rPh>
    <rPh sb="22" eb="24">
      <t>ガッコウ</t>
    </rPh>
    <phoneticPr fontId="13"/>
  </si>
  <si>
    <t>※１　「やむを得ず完了不能」について、具体的に以下のような場合を想定している。
　　　・歴史的・文化的価値の高い建築物であり、安易に工事等を実施することが困難であるため。
　　　・取り壊しを予定しているため。
　　　（現時点で建物を使用していない場合でも、
　　　　今後どのような用途であっても使用する予定のあるものについてはやむを得ない事由として認めない。）</t>
    <phoneticPr fontId="13"/>
  </si>
  <si>
    <t>※２　以下のリンク先に示す一覧に記載された学校であること。
　　　（URL）https://www.mext.go.jp/a_menu/koutou/hutankeigen/1421838.htm
　　※確認校であるところリストに記載がない場合、情報の更新がなされていない可能性があるため、
　　　その旨所轄の都道府県修学支援担当に問い合わせること。</t>
    <rPh sb="3" eb="5">
      <t>イカ</t>
    </rPh>
    <rPh sb="9" eb="10">
      <t>サキ</t>
    </rPh>
    <rPh sb="11" eb="12">
      <t>シメ</t>
    </rPh>
    <rPh sb="13" eb="15">
      <t>イチラン</t>
    </rPh>
    <rPh sb="16" eb="18">
      <t>キサイ</t>
    </rPh>
    <rPh sb="21" eb="23">
      <t>ガッコウ</t>
    </rPh>
    <rPh sb="102" eb="105">
      <t>カクニンコウ</t>
    </rPh>
    <rPh sb="115" eb="117">
      <t>キサイ</t>
    </rPh>
    <rPh sb="120" eb="122">
      <t>バアイ</t>
    </rPh>
    <rPh sb="123" eb="125">
      <t>ジョウホウ</t>
    </rPh>
    <rPh sb="126" eb="128">
      <t>コウシン</t>
    </rPh>
    <rPh sb="136" eb="139">
      <t>カノウセイ</t>
    </rPh>
    <rPh sb="151" eb="152">
      <t>ムネ</t>
    </rPh>
    <rPh sb="152" eb="154">
      <t>ショカツ</t>
    </rPh>
    <rPh sb="155" eb="159">
      <t>トドウフケン</t>
    </rPh>
    <rPh sb="159" eb="165">
      <t>シュウガクシエンタントウ</t>
    </rPh>
    <rPh sb="166" eb="167">
      <t>ト</t>
    </rPh>
    <rPh sb="168" eb="169">
      <t>ア</t>
    </rPh>
    <phoneticPr fontId="13"/>
  </si>
  <si>
    <t>※３　以下のリンク先に示す認定課程一覧に記載された学科を有していること。　
　　　（URL）https://www.mext.go.jp/a_menu/shougai/senshuu/1339270.htm</t>
    <rPh sb="3" eb="5">
      <t>イカ</t>
    </rPh>
    <rPh sb="9" eb="10">
      <t>サキ</t>
    </rPh>
    <rPh sb="11" eb="12">
      <t>シメ</t>
    </rPh>
    <rPh sb="13" eb="17">
      <t>ニンテイカテイ</t>
    </rPh>
    <rPh sb="17" eb="19">
      <t>イチラン</t>
    </rPh>
    <rPh sb="20" eb="22">
      <t>キサイ</t>
    </rPh>
    <rPh sb="25" eb="27">
      <t>ガッカ</t>
    </rPh>
    <rPh sb="28" eb="29">
      <t>ユウ</t>
    </rPh>
    <phoneticPr fontId="13"/>
  </si>
  <si>
    <t>※４　以下に示す年度、事業について交付・実施実績があること。
　　・平成30年度～令和２年度　防災機能等緊急特別推進事業（耐震対策・非構造部材の耐震対策・ブロック塀等安全対策）
　　・令和３年度～令和４年度　防災機能等強化緊急特別推進事業（耐震対策・非構造部材の耐震対策・防災機能強化事業）</t>
    <rPh sb="3" eb="5">
      <t>イカ</t>
    </rPh>
    <rPh sb="6" eb="7">
      <t>シメ</t>
    </rPh>
    <rPh sb="11" eb="13">
      <t>ジギョウ</t>
    </rPh>
    <rPh sb="17" eb="19">
      <t>コウフ</t>
    </rPh>
    <rPh sb="20" eb="22">
      <t>ジッシ</t>
    </rPh>
    <rPh sb="22" eb="24">
      <t>ジッセキ</t>
    </rPh>
    <rPh sb="34" eb="36">
      <t>ヘイセイ</t>
    </rPh>
    <rPh sb="38" eb="40">
      <t>ネンド</t>
    </rPh>
    <rPh sb="41" eb="43">
      <t>レイワ</t>
    </rPh>
    <rPh sb="44" eb="46">
      <t>ネンド</t>
    </rPh>
    <rPh sb="47" eb="51">
      <t>ボウサイキノウ</t>
    </rPh>
    <rPh sb="51" eb="52">
      <t>トウ</t>
    </rPh>
    <rPh sb="52" eb="54">
      <t>キンキュウ</t>
    </rPh>
    <rPh sb="54" eb="56">
      <t>トクベツ</t>
    </rPh>
    <rPh sb="56" eb="58">
      <t>スイシン</t>
    </rPh>
    <rPh sb="58" eb="60">
      <t>ジギョウ</t>
    </rPh>
    <rPh sb="61" eb="65">
      <t>タイシンタイサク</t>
    </rPh>
    <rPh sb="66" eb="67">
      <t>ヒ</t>
    </rPh>
    <rPh sb="67" eb="71">
      <t>コウゾウブザイ</t>
    </rPh>
    <rPh sb="72" eb="76">
      <t>タイシンタイサク</t>
    </rPh>
    <rPh sb="81" eb="82">
      <t>ベイ</t>
    </rPh>
    <rPh sb="82" eb="83">
      <t>トウ</t>
    </rPh>
    <rPh sb="83" eb="87">
      <t>アンゼンタイサク</t>
    </rPh>
    <rPh sb="92" eb="94">
      <t>レイワ</t>
    </rPh>
    <rPh sb="95" eb="97">
      <t>ネンド</t>
    </rPh>
    <rPh sb="98" eb="100">
      <t>レイワ</t>
    </rPh>
    <rPh sb="101" eb="103">
      <t>ネンド</t>
    </rPh>
    <rPh sb="120" eb="124">
      <t>タイシンタイサク</t>
    </rPh>
    <rPh sb="125" eb="126">
      <t>ヒ</t>
    </rPh>
    <rPh sb="126" eb="130">
      <t>コウゾウブザイ</t>
    </rPh>
    <rPh sb="131" eb="135">
      <t>タイシンタイサク</t>
    </rPh>
    <rPh sb="136" eb="140">
      <t>ボウサイキノウ</t>
    </rPh>
    <rPh sb="140" eb="142">
      <t>キョウカ</t>
    </rPh>
    <rPh sb="142" eb="144">
      <t>ジギョウ</t>
    </rPh>
    <phoneticPr fontId="13"/>
  </si>
  <si>
    <t>様式２-５（教育装置）</t>
    <rPh sb="0" eb="2">
      <t>ヨウシキ</t>
    </rPh>
    <rPh sb="6" eb="8">
      <t>キョウイク</t>
    </rPh>
    <rPh sb="8" eb="10">
      <t>ソウチ</t>
    </rPh>
    <phoneticPr fontId="13"/>
  </si>
  <si>
    <t>様式２-４（教育装置）</t>
    <rPh sb="0" eb="2">
      <t>ヨウシキ</t>
    </rPh>
    <rPh sb="6" eb="10">
      <t>キョウイクソウチ</t>
    </rPh>
    <phoneticPr fontId="13"/>
  </si>
  <si>
    <t>②</t>
    <phoneticPr fontId="13"/>
  </si>
  <si>
    <r>
      <t>「①当該設備等の必要性及び教育カリキュラム上での</t>
    </r>
    <r>
      <rPr>
        <b/>
        <sz val="11"/>
        <color theme="1"/>
        <rFont val="ＭＳ Ｐゴシック"/>
        <family val="3"/>
        <charset val="128"/>
        <scheme val="minor"/>
      </rPr>
      <t>具体的な</t>
    </r>
    <r>
      <rPr>
        <sz val="11"/>
        <rFont val="ＭＳ Ｐゴシック"/>
        <family val="3"/>
        <charset val="128"/>
      </rPr>
      <t>使用方法」、「②（申請数量が</t>
    </r>
    <r>
      <rPr>
        <b/>
        <sz val="11"/>
        <rFont val="ＭＳ Ｐゴシック"/>
        <family val="3"/>
        <charset val="128"/>
      </rPr>
      <t>２以上</t>
    </r>
    <r>
      <rPr>
        <sz val="11"/>
        <rFont val="ＭＳ Ｐゴシック"/>
        <family val="3"/>
        <charset val="128"/>
      </rPr>
      <t>となるとき）申請された数量の根拠」をそれぞれの回答欄へご回答ください。</t>
    </r>
    <rPh sb="2" eb="4">
      <t>トウガイ</t>
    </rPh>
    <rPh sb="4" eb="6">
      <t>セツビ</t>
    </rPh>
    <rPh sb="6" eb="7">
      <t>トウ</t>
    </rPh>
    <rPh sb="8" eb="11">
      <t>ヒツヨウセイ</t>
    </rPh>
    <rPh sb="11" eb="12">
      <t>オヨ</t>
    </rPh>
    <rPh sb="13" eb="15">
      <t>キョウイク</t>
    </rPh>
    <rPh sb="21" eb="22">
      <t>ジョウ</t>
    </rPh>
    <rPh sb="24" eb="27">
      <t>グタイテキ</t>
    </rPh>
    <rPh sb="28" eb="30">
      <t>シヨウ</t>
    </rPh>
    <rPh sb="30" eb="32">
      <t>ホウホウ</t>
    </rPh>
    <rPh sb="51" eb="53">
      <t>シンセイ</t>
    </rPh>
    <rPh sb="56" eb="58">
      <t>スウリョウ</t>
    </rPh>
    <rPh sb="59" eb="61">
      <t>コンキョ</t>
    </rPh>
    <rPh sb="68" eb="70">
      <t>カイトウ</t>
    </rPh>
    <rPh sb="70" eb="71">
      <t>ラン</t>
    </rPh>
    <rPh sb="73" eb="75">
      <t>カイトウ</t>
    </rPh>
    <phoneticPr fontId="37"/>
  </si>
  <si>
    <t>①</t>
    <phoneticPr fontId="13"/>
  </si>
  <si>
    <t>事業着手時期（予定）</t>
    <rPh sb="0" eb="4">
      <t>ジギョウチャクシュ</t>
    </rPh>
    <rPh sb="4" eb="6">
      <t>ジキ</t>
    </rPh>
    <rPh sb="7" eb="9">
      <t>ヨテイ</t>
    </rPh>
    <phoneticPr fontId="13"/>
  </si>
  <si>
    <t>令和　年　月</t>
    <rPh sb="0" eb="1">
      <t>レイ</t>
    </rPh>
    <rPh sb="1" eb="2">
      <t>ワ</t>
    </rPh>
    <rPh sb="3" eb="4">
      <t>ネン</t>
    </rPh>
    <rPh sb="5" eb="6">
      <t>ガツ</t>
    </rPh>
    <phoneticPr fontId="13"/>
  </si>
  <si>
    <t>様式２－５（教育装置の概要）</t>
    <rPh sb="0" eb="2">
      <t>ヨウシキ</t>
    </rPh>
    <rPh sb="6" eb="8">
      <t>キョウイク</t>
    </rPh>
    <rPh sb="8" eb="10">
      <t>ソウチ</t>
    </rPh>
    <rPh sb="11" eb="13">
      <t>ガイヨウ</t>
    </rPh>
    <phoneticPr fontId="37"/>
  </si>
  <si>
    <t>様式２－４（事業選定に係る調書）</t>
    <rPh sb="0" eb="2">
      <t>ヨウシキ</t>
    </rPh>
    <rPh sb="6" eb="10">
      <t>ジギョウセンテイ</t>
    </rPh>
    <rPh sb="11" eb="12">
      <t>カカ</t>
    </rPh>
    <rPh sb="13" eb="15">
      <t>チョウショ</t>
    </rPh>
    <phoneticPr fontId="37"/>
  </si>
  <si>
    <t>募集通知にも記載の通り、本事業は予算額を上回る応募があった場合、審査の上で交付事業の選定・絞り込みを行う可能性がございます。この点についてご確認いただき、同意する場合は「○」を選択してください。</t>
    <rPh sb="0" eb="4">
      <t>ボシュウツウチ</t>
    </rPh>
    <rPh sb="6" eb="8">
      <t>キサイ</t>
    </rPh>
    <rPh sb="9" eb="10">
      <t>トオ</t>
    </rPh>
    <rPh sb="12" eb="15">
      <t>ホンジギョウ</t>
    </rPh>
    <rPh sb="29" eb="31">
      <t>バアイ</t>
    </rPh>
    <rPh sb="45" eb="46">
      <t>シボ</t>
    </rPh>
    <rPh sb="47" eb="48">
      <t>コ</t>
    </rPh>
    <rPh sb="50" eb="51">
      <t>オコナ</t>
    </rPh>
    <rPh sb="52" eb="55">
      <t>カノウセイ</t>
    </rPh>
    <rPh sb="64" eb="65">
      <t>テン</t>
    </rPh>
    <rPh sb="70" eb="72">
      <t>カクニン</t>
    </rPh>
    <rPh sb="77" eb="79">
      <t>ドウイ</t>
    </rPh>
    <rPh sb="81" eb="83">
      <t>バアイ</t>
    </rPh>
    <rPh sb="88" eb="90">
      <t>センタク</t>
    </rPh>
    <phoneticPr fontId="37"/>
  </si>
  <si>
    <t>法人番号
（12桁）</t>
    <rPh sb="0" eb="2">
      <t>ホウジン</t>
    </rPh>
    <rPh sb="2" eb="4">
      <t>バンゴウ</t>
    </rPh>
    <rPh sb="8" eb="9">
      <t>ケタ</t>
    </rPh>
    <phoneticPr fontId="13"/>
  </si>
  <si>
    <t>07_見積整理表の合計（O64）と金額が一致している場合、文字が赤くなります。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3"/>
  </si>
  <si>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13"/>
  </si>
  <si>
    <t>令和７年度　教育装置整備に係る計画調書</t>
    <rPh sb="0" eb="1">
      <t>レイ</t>
    </rPh>
    <rPh sb="1" eb="2">
      <t>ワ</t>
    </rPh>
    <rPh sb="3" eb="5">
      <t>ネンド</t>
    </rPh>
    <rPh sb="6" eb="8">
      <t>キョウイク</t>
    </rPh>
    <rPh sb="8" eb="10">
      <t>ソウチ</t>
    </rPh>
    <rPh sb="10" eb="12">
      <t>セイビ</t>
    </rPh>
    <rPh sb="13" eb="14">
      <t>カカ</t>
    </rPh>
    <rPh sb="15" eb="17">
      <t>ケイカク</t>
    </rPh>
    <rPh sb="17" eb="19">
      <t>チョウショ</t>
    </rPh>
    <phoneticPr fontId="13"/>
  </si>
  <si>
    <t>教員・生徒数調書（令和７年４月１日現在）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13"/>
  </si>
  <si>
    <t>②令和７年４月１日時点において、高等教育の修学支援新制度の確認校であるか。（※２）</t>
    <rPh sb="1" eb="3">
      <t>レイワ</t>
    </rPh>
    <rPh sb="4" eb="5">
      <t>ネン</t>
    </rPh>
    <rPh sb="6" eb="7">
      <t>ツキ</t>
    </rPh>
    <rPh sb="8" eb="9">
      <t>ニチ</t>
    </rPh>
    <rPh sb="9" eb="11">
      <t>ジテン</t>
    </rPh>
    <rPh sb="16" eb="20">
      <t>コウトウキョウイク</t>
    </rPh>
    <rPh sb="21" eb="28">
      <t>シュウガクシエンシンセイド</t>
    </rPh>
    <rPh sb="29" eb="31">
      <t>カクニン</t>
    </rPh>
    <rPh sb="31" eb="32">
      <t>コウ</t>
    </rPh>
    <phoneticPr fontId="13"/>
  </si>
  <si>
    <t>③令和７年４月１日において、職業実践専門課程の認定を受けた学科を有しているか。（※３）</t>
    <rPh sb="1" eb="3">
      <t>レイワ</t>
    </rPh>
    <rPh sb="4" eb="5">
      <t>ネン</t>
    </rPh>
    <rPh sb="6" eb="7">
      <t>ツキ</t>
    </rPh>
    <rPh sb="8" eb="9">
      <t>ニチ</t>
    </rPh>
    <rPh sb="14" eb="22">
      <t>ショクギョウジッセンセンモンカテイ</t>
    </rPh>
    <rPh sb="23" eb="25">
      <t>ニンテイ</t>
    </rPh>
    <rPh sb="26" eb="27">
      <t>ウ</t>
    </rPh>
    <rPh sb="29" eb="31">
      <t>ガッカ</t>
    </rPh>
    <rPh sb="32" eb="33">
      <t>ユウ</t>
    </rPh>
    <phoneticPr fontId="13"/>
  </si>
  <si>
    <t>専修学校の耐震化状況（令和6年5月1日時点）</t>
    <rPh sb="11" eb="12">
      <t>レイ</t>
    </rPh>
    <rPh sb="12" eb="13">
      <t>ワ</t>
    </rPh>
    <rPh sb="14" eb="15">
      <t>ネン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</si>
</sst>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quot;△ &quot;#,##0"/>
    <numFmt numFmtId="178" formatCode="#,##0_);[Red]\(#,##0\)"/>
    <numFmt numFmtId="179" formatCode="0.00_ "/>
    <numFmt numFmtId="180" formatCode="#,###&quot;円&quot;"/>
    <numFmt numFmtId="181" formatCode="#,##0_ "/>
    <numFmt numFmtId="182" formatCode="#,##0&quot;円&quot;"/>
    <numFmt numFmtId="183" formatCode="#,##0;&quot;▲ &quot;#,##0"/>
    <numFmt numFmtId="184" formatCode="#,##0_ ;[Red]\-#,##0\ "/>
    <numFmt numFmtId="185" formatCode="#,##0&quot;棟&quot;;[Red]\-#,##0&quot;棟&quot;"/>
    <numFmt numFmtId="186" formatCode="#,##0.00&quot;㎡&quot;;[Red]\-#,##0.00&quot;㎡&quot;"/>
    <numFmt numFmtId="187" formatCode="0.0%"/>
    <numFmt numFmtId="188" formatCode="[$]ggge&quot;年&quot;m&quot;月&quot;d&quot;日&quot;;@" x16r2:formatCode16="[$-ja-JP-x-gannen]ggge&quot;年&quot;m&quot;月&quot;d&quot;日&quot;;@"/>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8"/>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sz val="9"/>
      <name val="ＭＳ 明朝"/>
      <family val="1"/>
      <charset val="128"/>
    </font>
    <font>
      <sz val="12"/>
      <name val="ＭＳ Ｐゴシック"/>
      <family val="3"/>
      <charset val="128"/>
    </font>
    <font>
      <u/>
      <sz val="11"/>
      <name val="ＭＳ Ｐゴシック"/>
      <family val="3"/>
      <charset val="128"/>
    </font>
    <font>
      <u val="double"/>
      <sz val="11"/>
      <name val="ＭＳ Ｐゴシック"/>
      <family val="3"/>
      <charset val="128"/>
    </font>
    <font>
      <sz val="12"/>
      <name val="ＭＳ ゴシック"/>
      <family val="3"/>
      <charset val="128"/>
    </font>
    <font>
      <b/>
      <sz val="9"/>
      <color indexed="81"/>
      <name val="MS P ゴシック"/>
      <family val="3"/>
      <charset val="128"/>
    </font>
    <font>
      <sz val="11"/>
      <name val="ＭＳ Ｐ明朝"/>
      <family val="1"/>
      <charset val="128"/>
    </font>
    <font>
      <b/>
      <sz val="12"/>
      <name val="ＭＳ Ｐゴシック"/>
      <family val="3"/>
      <charset val="128"/>
    </font>
    <font>
      <b/>
      <sz val="16"/>
      <name val="ＭＳ Ｐ明朝"/>
      <family val="1"/>
      <charset val="128"/>
    </font>
    <font>
      <sz val="9"/>
      <name val="ＭＳ Ｐ明朝"/>
      <family val="1"/>
      <charset val="128"/>
    </font>
    <font>
      <b/>
      <sz val="11"/>
      <color indexed="81"/>
      <name val="ＭＳ Ｐゴシック"/>
      <family val="3"/>
      <charset val="128"/>
    </font>
    <font>
      <sz val="11"/>
      <color theme="1"/>
      <name val="ＭＳ Ｐゴシック"/>
      <family val="3"/>
      <charset val="128"/>
      <scheme val="minor"/>
    </font>
    <font>
      <b/>
      <sz val="12"/>
      <color theme="1"/>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sz val="10"/>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b/>
      <sz val="13"/>
      <name val="ＭＳ ゴシック"/>
      <family val="3"/>
      <charset val="128"/>
    </font>
    <font>
      <sz val="14"/>
      <name val="ＭＳ Ｐゴシック"/>
      <family val="3"/>
      <charset val="128"/>
    </font>
    <font>
      <b/>
      <u/>
      <sz val="13"/>
      <color indexed="10"/>
      <name val="ＭＳ ゴシック"/>
      <family val="3"/>
      <charset val="128"/>
    </font>
    <font>
      <sz val="10"/>
      <name val="ＭＳ Ｐ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8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ouble">
        <color indexed="64"/>
      </top>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style="double">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double">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medium">
        <color indexed="64"/>
      </left>
      <right/>
      <top style="dashed">
        <color indexed="64"/>
      </top>
      <bottom/>
      <diagonal/>
    </border>
    <border>
      <left/>
      <right style="thin">
        <color indexed="64"/>
      </right>
      <top/>
      <bottom style="double">
        <color indexed="64"/>
      </bottom>
      <diagonal/>
    </border>
    <border>
      <left style="thin">
        <color indexed="64"/>
      </left>
      <right style="thin">
        <color indexed="64"/>
      </right>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style="double">
        <color indexed="64"/>
      </bottom>
      <diagonal/>
    </border>
    <border diagonalUp="1">
      <left style="thin">
        <color indexed="64"/>
      </left>
      <right style="thin">
        <color indexed="64"/>
      </right>
      <top style="dashed">
        <color indexed="64"/>
      </top>
      <bottom style="double">
        <color indexed="64"/>
      </bottom>
      <diagonal style="thin">
        <color indexed="64"/>
      </diagonal>
    </border>
    <border>
      <left/>
      <right style="medium">
        <color indexed="64"/>
      </right>
      <top style="dashed">
        <color indexed="64"/>
      </top>
      <bottom style="dashed">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s>
  <cellStyleXfs count="14">
    <xf numFmtId="0" fontId="0" fillId="0" borderId="0">
      <alignment vertical="center"/>
    </xf>
    <xf numFmtId="0" fontId="12" fillId="0" borderId="0"/>
    <xf numFmtId="0" fontId="11"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38" fontId="12" fillId="0" borderId="0" applyFont="0" applyFill="0" applyBorder="0" applyAlignment="0" applyProtection="0">
      <alignment vertical="center"/>
    </xf>
    <xf numFmtId="38" fontId="35" fillId="0" borderId="0" applyFont="0" applyFill="0" applyBorder="0" applyAlignment="0" applyProtection="0">
      <alignment vertical="center"/>
    </xf>
    <xf numFmtId="0" fontId="10" fillId="0" borderId="0">
      <alignment vertical="center"/>
    </xf>
    <xf numFmtId="0" fontId="10" fillId="0" borderId="0">
      <alignment vertical="center"/>
    </xf>
    <xf numFmtId="9" fontId="12" fillId="0" borderId="0" applyFont="0" applyFill="0" applyBorder="0" applyAlignment="0" applyProtection="0">
      <alignment vertical="center"/>
    </xf>
    <xf numFmtId="0" fontId="8" fillId="0" borderId="0">
      <alignment vertical="center"/>
    </xf>
  </cellStyleXfs>
  <cellXfs count="962">
    <xf numFmtId="0" fontId="0" fillId="0" borderId="0" xfId="0">
      <alignment vertical="center"/>
    </xf>
    <xf numFmtId="0" fontId="15" fillId="0" borderId="0" xfId="0" applyFont="1" applyAlignment="1">
      <alignment vertical="center" shrinkToFit="1"/>
    </xf>
    <xf numFmtId="0" fontId="15" fillId="0" borderId="1" xfId="0" applyFont="1" applyBorder="1" applyAlignment="1">
      <alignment horizontal="distributed" vertical="center" justifyLastLine="1"/>
    </xf>
    <xf numFmtId="0" fontId="12" fillId="0" borderId="0" xfId="0" applyFont="1" applyAlignment="1">
      <alignment horizontal="center" vertical="center"/>
    </xf>
    <xf numFmtId="0" fontId="12" fillId="0" borderId="0" xfId="0" applyFont="1">
      <alignment vertical="center"/>
    </xf>
    <xf numFmtId="0" fontId="16" fillId="0" borderId="3"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5" xfId="0" applyFont="1" applyBorder="1" applyAlignment="1">
      <alignment horizontal="distributed" vertical="center" justifyLastLine="1"/>
    </xf>
    <xf numFmtId="12" fontId="17" fillId="0" borderId="0" xfId="0" applyNumberFormat="1" applyFont="1" applyAlignment="1">
      <alignment horizontal="right" vertical="center" shrinkToFit="1"/>
    </xf>
    <xf numFmtId="0" fontId="15" fillId="0" borderId="0" xfId="0" applyFont="1" applyAlignment="1">
      <alignment vertical="top" wrapText="1" justifyLastLine="1"/>
    </xf>
    <xf numFmtId="0" fontId="0" fillId="0" borderId="0" xfId="0" applyAlignment="1">
      <alignment horizontal="center" vertical="center"/>
    </xf>
    <xf numFmtId="0" fontId="15" fillId="0" borderId="56" xfId="0" applyFont="1" applyBorder="1" applyAlignment="1">
      <alignment horizontal="distributed" vertical="center" justifyLastLine="1"/>
    </xf>
    <xf numFmtId="0" fontId="0" fillId="0" borderId="4" xfId="0" applyBorder="1">
      <alignment vertical="center"/>
    </xf>
    <xf numFmtId="0" fontId="0" fillId="0" borderId="70" xfId="0" applyBorder="1">
      <alignment vertical="center"/>
    </xf>
    <xf numFmtId="0" fontId="0" fillId="0" borderId="32" xfId="0" applyBorder="1">
      <alignment vertical="center"/>
    </xf>
    <xf numFmtId="0" fontId="0" fillId="0" borderId="64" xfId="0" applyBorder="1">
      <alignment vertical="center"/>
    </xf>
    <xf numFmtId="0" fontId="0" fillId="0" borderId="25" xfId="0" applyBorder="1">
      <alignment vertical="center"/>
    </xf>
    <xf numFmtId="0" fontId="0" fillId="0" borderId="74" xfId="0" applyBorder="1">
      <alignment vertical="center"/>
    </xf>
    <xf numFmtId="0" fontId="14" fillId="0" borderId="0" xfId="0" applyFont="1">
      <alignment vertical="center"/>
    </xf>
    <xf numFmtId="0" fontId="14" fillId="0" borderId="0" xfId="0" applyFont="1" applyAlignment="1">
      <alignment horizontal="right" vertical="center"/>
    </xf>
    <xf numFmtId="0" fontId="16" fillId="0" borderId="12" xfId="0" applyFont="1" applyBorder="1" applyAlignment="1">
      <alignment horizontal="distributed" vertical="center" wrapText="1" justifyLastLine="1"/>
    </xf>
    <xf numFmtId="0" fontId="25" fillId="0" borderId="60" xfId="0" applyFont="1" applyBorder="1" applyAlignment="1">
      <alignment horizontal="distributed" vertical="center" justifyLastLine="1"/>
    </xf>
    <xf numFmtId="0" fontId="25" fillId="0" borderId="59" xfId="0" applyFont="1" applyBorder="1" applyAlignment="1">
      <alignment horizontal="distributed" vertical="center" justifyLastLine="1"/>
    </xf>
    <xf numFmtId="0" fontId="0" fillId="0" borderId="55" xfId="0" applyBorder="1" applyAlignment="1">
      <alignment horizontal="distributed" vertical="center" justifyLastLine="1"/>
    </xf>
    <xf numFmtId="0" fontId="0" fillId="0" borderId="58" xfId="0" applyBorder="1" applyAlignment="1">
      <alignment horizontal="distributed" vertical="center" justifyLastLine="1"/>
    </xf>
    <xf numFmtId="0" fontId="28" fillId="0" borderId="0" xfId="1" applyFont="1" applyAlignment="1">
      <alignment vertical="center"/>
    </xf>
    <xf numFmtId="0" fontId="11" fillId="0" borderId="0" xfId="2">
      <alignment vertical="center"/>
    </xf>
    <xf numFmtId="0" fontId="15" fillId="0" borderId="0" xfId="1" applyFont="1" applyAlignment="1">
      <alignment vertical="center"/>
    </xf>
    <xf numFmtId="0" fontId="15" fillId="0" borderId="67" xfId="0" applyFont="1" applyBorder="1" applyAlignment="1">
      <alignment horizontal="right" vertical="center" justifyLastLine="1"/>
    </xf>
    <xf numFmtId="0" fontId="15" fillId="0" borderId="36" xfId="0" applyFont="1" applyBorder="1" applyAlignment="1">
      <alignment horizontal="right" vertical="center" justifyLastLine="1"/>
    </xf>
    <xf numFmtId="0" fontId="15" fillId="0" borderId="68" xfId="0" applyFont="1" applyBorder="1" applyAlignment="1">
      <alignment horizontal="right" vertical="center" justifyLastLine="1"/>
    </xf>
    <xf numFmtId="0" fontId="15" fillId="3" borderId="59" xfId="0" applyFont="1" applyFill="1" applyBorder="1" applyAlignment="1">
      <alignment horizontal="distributed" vertical="center" wrapText="1" justifyLastLine="1"/>
    </xf>
    <xf numFmtId="0" fontId="15" fillId="0" borderId="35" xfId="0" applyFont="1" applyBorder="1" applyAlignment="1">
      <alignment vertical="center" justifyLastLine="1"/>
    </xf>
    <xf numFmtId="0" fontId="15" fillId="0" borderId="26" xfId="0" applyFont="1" applyBorder="1" applyAlignment="1">
      <alignment vertical="center" justifyLastLine="1"/>
    </xf>
    <xf numFmtId="178" fontId="15" fillId="0" borderId="85" xfId="0" applyNumberFormat="1" applyFont="1" applyBorder="1" applyAlignment="1">
      <alignment horizontal="center" vertical="center"/>
    </xf>
    <xf numFmtId="0" fontId="21" fillId="0" borderId="85" xfId="0" applyFont="1" applyBorder="1" applyAlignment="1">
      <alignment horizontal="center" vertical="center"/>
    </xf>
    <xf numFmtId="12" fontId="11" fillId="0" borderId="0" xfId="2" applyNumberFormat="1">
      <alignment vertical="center"/>
    </xf>
    <xf numFmtId="0" fontId="15" fillId="0" borderId="55" xfId="0" applyFont="1" applyBorder="1" applyAlignment="1">
      <alignment horizontal="distributed" vertical="center" justifyLastLine="1"/>
    </xf>
    <xf numFmtId="0" fontId="30" fillId="0" borderId="0" xfId="0" applyFont="1">
      <alignment vertical="center"/>
    </xf>
    <xf numFmtId="0" fontId="30" fillId="0" borderId="0" xfId="0" applyFont="1" applyAlignment="1">
      <alignment horizontal="right" vertical="center"/>
    </xf>
    <xf numFmtId="0" fontId="30" fillId="0" borderId="87" xfId="0" applyFont="1" applyBorder="1" applyAlignment="1">
      <alignment horizontal="distributed" vertical="center"/>
    </xf>
    <xf numFmtId="0" fontId="15" fillId="0" borderId="58" xfId="0" applyFont="1" applyBorder="1" applyAlignment="1">
      <alignment horizontal="distributed" vertical="center" justifyLastLine="1"/>
    </xf>
    <xf numFmtId="0" fontId="30" fillId="0" borderId="90" xfId="0" applyFont="1" applyBorder="1" applyAlignment="1">
      <alignment horizontal="distributed" vertical="center" wrapText="1" justifyLastLine="1"/>
    </xf>
    <xf numFmtId="0" fontId="30" fillId="0" borderId="10" xfId="0" applyFont="1" applyBorder="1" applyAlignment="1">
      <alignment horizontal="distributed" vertical="center" justifyLastLine="1"/>
    </xf>
    <xf numFmtId="0" fontId="30" fillId="0" borderId="58" xfId="0" applyFont="1" applyBorder="1" applyAlignment="1">
      <alignment horizontal="distributed" vertical="center" justifyLastLine="1"/>
    </xf>
    <xf numFmtId="0" fontId="30" fillId="0" borderId="28" xfId="0" applyFont="1" applyBorder="1" applyAlignment="1">
      <alignment horizontal="distributed" vertical="center" justifyLastLine="1"/>
    </xf>
    <xf numFmtId="181" fontId="30" fillId="0" borderId="29" xfId="0" applyNumberFormat="1" applyFont="1" applyBorder="1" applyAlignment="1">
      <alignment horizontal="right" vertical="center" shrinkToFit="1"/>
    </xf>
    <xf numFmtId="0" fontId="30" fillId="0" borderId="80" xfId="0" applyFont="1" applyBorder="1" applyAlignment="1">
      <alignment horizontal="left" vertical="center"/>
    </xf>
    <xf numFmtId="0" fontId="30" fillId="0" borderId="41" xfId="0" applyFont="1" applyBorder="1" applyAlignment="1">
      <alignment horizontal="distributed" vertical="center" justifyLastLine="1"/>
    </xf>
    <xf numFmtId="181" fontId="30" fillId="0" borderId="42" xfId="0" applyNumberFormat="1" applyFont="1" applyBorder="1" applyAlignment="1">
      <alignment horizontal="right" vertical="center" shrinkToFit="1"/>
    </xf>
    <xf numFmtId="0" fontId="30" fillId="0" borderId="91" xfId="0" applyFont="1" applyBorder="1" applyAlignment="1">
      <alignment horizontal="left" vertical="center"/>
    </xf>
    <xf numFmtId="0" fontId="30" fillId="0" borderId="35" xfId="0" applyFont="1" applyBorder="1">
      <alignment vertical="center"/>
    </xf>
    <xf numFmtId="0" fontId="30" fillId="0" borderId="33" xfId="0" applyFont="1" applyBorder="1">
      <alignment vertical="center"/>
    </xf>
    <xf numFmtId="178" fontId="30" fillId="0" borderId="0" xfId="0" applyNumberFormat="1" applyFont="1" applyAlignment="1">
      <alignment horizontal="right" vertical="center"/>
    </xf>
    <xf numFmtId="182" fontId="30" fillId="0" borderId="0" xfId="0" applyNumberFormat="1" applyFont="1">
      <alignment vertical="center"/>
    </xf>
    <xf numFmtId="178" fontId="30" fillId="0" borderId="0" xfId="0" applyNumberFormat="1" applyFont="1">
      <alignment vertical="center"/>
    </xf>
    <xf numFmtId="183" fontId="30" fillId="0" borderId="0" xfId="0" applyNumberFormat="1" applyFont="1">
      <alignment vertical="center"/>
    </xf>
    <xf numFmtId="0" fontId="30" fillId="0" borderId="32" xfId="0" applyFont="1" applyBorder="1" applyAlignment="1">
      <alignment horizontal="left" vertical="center"/>
    </xf>
    <xf numFmtId="0" fontId="30" fillId="0" borderId="0" xfId="0" applyFont="1" applyAlignment="1">
      <alignment horizontal="left" vertical="center"/>
    </xf>
    <xf numFmtId="0" fontId="10" fillId="0" borderId="0" xfId="10">
      <alignment vertical="center"/>
    </xf>
    <xf numFmtId="177" fontId="10" fillId="0" borderId="0" xfId="10" applyNumberFormat="1">
      <alignment vertical="center"/>
    </xf>
    <xf numFmtId="0" fontId="36" fillId="0" borderId="0" xfId="10" applyFont="1" applyAlignment="1">
      <alignment horizontal="right" vertical="center"/>
    </xf>
    <xf numFmtId="0" fontId="39" fillId="0" borderId="0" xfId="10" applyFont="1">
      <alignment vertical="center"/>
    </xf>
    <xf numFmtId="0" fontId="38" fillId="0" borderId="0" xfId="10" applyFont="1" applyAlignment="1">
      <alignment horizontal="center" vertical="center"/>
    </xf>
    <xf numFmtId="0" fontId="39" fillId="4" borderId="59" xfId="10" applyFont="1" applyFill="1" applyBorder="1" applyAlignment="1">
      <alignment horizontal="center" vertical="center"/>
    </xf>
    <xf numFmtId="0" fontId="42" fillId="0" borderId="0" xfId="10" applyFont="1">
      <alignment vertical="center"/>
    </xf>
    <xf numFmtId="0" fontId="10" fillId="0" borderId="0" xfId="10" applyAlignment="1">
      <alignment horizontal="center" vertical="center"/>
    </xf>
    <xf numFmtId="0" fontId="10" fillId="0" borderId="0" xfId="10" applyAlignment="1">
      <alignment horizontal="center" vertical="center" wrapText="1" shrinkToFit="1"/>
    </xf>
    <xf numFmtId="0" fontId="10" fillId="0" borderId="0" xfId="10" applyAlignment="1">
      <alignment horizontal="center" vertical="center" shrinkToFit="1"/>
    </xf>
    <xf numFmtId="0" fontId="10" fillId="0" borderId="0" xfId="10" applyAlignment="1">
      <alignment horizontal="left" vertical="center" wrapText="1"/>
    </xf>
    <xf numFmtId="0" fontId="10" fillId="0" borderId="0" xfId="10" applyAlignment="1">
      <alignment horizontal="left" vertical="center"/>
    </xf>
    <xf numFmtId="0" fontId="10" fillId="0" borderId="0" xfId="11">
      <alignment vertical="center"/>
    </xf>
    <xf numFmtId="0" fontId="10" fillId="0" borderId="0" xfId="11" applyAlignment="1">
      <alignment horizontal="center" vertical="center"/>
    </xf>
    <xf numFmtId="0" fontId="43" fillId="0" borderId="0" xfId="11" applyFont="1" applyAlignment="1">
      <alignment horizontal="right" vertical="center"/>
    </xf>
    <xf numFmtId="0" fontId="44" fillId="0" borderId="0" xfId="11" applyFont="1" applyAlignment="1">
      <alignment horizontal="center" vertical="center"/>
    </xf>
    <xf numFmtId="0" fontId="45" fillId="0" borderId="0" xfId="11" applyFont="1" applyAlignment="1">
      <alignment horizontal="center" vertical="center" wrapText="1"/>
    </xf>
    <xf numFmtId="0" fontId="0" fillId="5" borderId="100" xfId="11" applyFont="1" applyFill="1" applyBorder="1" applyAlignment="1">
      <alignment horizontal="center" vertical="center"/>
    </xf>
    <xf numFmtId="0" fontId="0" fillId="5" borderId="101" xfId="11" applyFont="1" applyFill="1" applyBorder="1" applyAlignment="1">
      <alignment horizontal="center" vertical="center"/>
    </xf>
    <xf numFmtId="0" fontId="0" fillId="5" borderId="102" xfId="11" applyFont="1" applyFill="1" applyBorder="1" applyAlignment="1">
      <alignment horizontal="center" vertical="center" wrapText="1"/>
    </xf>
    <xf numFmtId="0" fontId="10" fillId="5" borderId="102" xfId="11" applyFill="1" applyBorder="1" applyAlignment="1">
      <alignment horizontal="center" vertical="center" wrapText="1"/>
    </xf>
    <xf numFmtId="0" fontId="0" fillId="5" borderId="103" xfId="11" applyFont="1" applyFill="1" applyBorder="1" applyAlignment="1">
      <alignment horizontal="center" vertical="center"/>
    </xf>
    <xf numFmtId="0" fontId="10" fillId="5" borderId="100" xfId="11" applyFill="1" applyBorder="1" applyAlignment="1">
      <alignment horizontal="center" vertical="center"/>
    </xf>
    <xf numFmtId="0" fontId="10" fillId="3" borderId="0" xfId="11" applyFill="1" applyAlignment="1">
      <alignment horizontal="center" vertical="center"/>
    </xf>
    <xf numFmtId="0" fontId="10" fillId="5" borderId="104" xfId="11" applyFill="1" applyBorder="1" applyAlignment="1">
      <alignment horizontal="center" vertical="center"/>
    </xf>
    <xf numFmtId="0" fontId="0" fillId="5" borderId="100" xfId="11" applyFont="1" applyFill="1" applyBorder="1" applyAlignment="1">
      <alignment horizontal="center" vertical="center" wrapText="1"/>
    </xf>
    <xf numFmtId="0" fontId="47" fillId="0" borderId="0" xfId="11" applyFont="1" applyAlignment="1">
      <alignment horizontal="center" vertical="center" wrapText="1"/>
    </xf>
    <xf numFmtId="0" fontId="47" fillId="5" borderId="105" xfId="11" applyFont="1" applyFill="1" applyBorder="1" applyAlignment="1">
      <alignment horizontal="center" vertical="center" wrapText="1"/>
    </xf>
    <xf numFmtId="0" fontId="47" fillId="5" borderId="47" xfId="11" applyFont="1" applyFill="1" applyBorder="1" applyAlignment="1">
      <alignment horizontal="center" vertical="center" wrapText="1"/>
    </xf>
    <xf numFmtId="0" fontId="47" fillId="5" borderId="95" xfId="11" applyFont="1" applyFill="1" applyBorder="1" applyAlignment="1">
      <alignment horizontal="center" vertical="center" wrapText="1"/>
    </xf>
    <xf numFmtId="0" fontId="47" fillId="5" borderId="106" xfId="11" applyFont="1" applyFill="1" applyBorder="1" applyAlignment="1">
      <alignment horizontal="center" vertical="center" wrapText="1"/>
    </xf>
    <xf numFmtId="0" fontId="47" fillId="3" borderId="0" xfId="11" applyFont="1" applyFill="1" applyAlignment="1">
      <alignment horizontal="center" vertical="center" wrapText="1"/>
    </xf>
    <xf numFmtId="0" fontId="48" fillId="0" borderId="0" xfId="11" applyFont="1" applyAlignment="1">
      <alignment vertical="center" wrapText="1"/>
    </xf>
    <xf numFmtId="0" fontId="47" fillId="5" borderId="76" xfId="11" applyFont="1" applyFill="1" applyBorder="1" applyAlignment="1">
      <alignment horizontal="center" vertical="center" wrapText="1"/>
    </xf>
    <xf numFmtId="0" fontId="49" fillId="0" borderId="0" xfId="11" applyFont="1">
      <alignment vertical="center"/>
    </xf>
    <xf numFmtId="0" fontId="10" fillId="0" borderId="107" xfId="11" applyBorder="1" applyAlignment="1">
      <alignment horizontal="center" vertical="center"/>
    </xf>
    <xf numFmtId="0" fontId="0" fillId="0" borderId="62" xfId="11" applyFont="1" applyBorder="1" applyAlignment="1">
      <alignment horizontal="left" vertical="center" wrapText="1"/>
    </xf>
    <xf numFmtId="0" fontId="0" fillId="0" borderId="25" xfId="11" applyFont="1" applyBorder="1" applyAlignment="1">
      <alignment horizontal="left" vertical="center" wrapText="1"/>
    </xf>
    <xf numFmtId="0" fontId="44" fillId="0" borderId="56" xfId="11" applyFont="1" applyBorder="1" applyAlignment="1">
      <alignment horizontal="left" vertical="center" wrapText="1"/>
    </xf>
    <xf numFmtId="38" fontId="10" fillId="0" borderId="25" xfId="8" applyFont="1" applyBorder="1">
      <alignment vertical="center"/>
    </xf>
    <xf numFmtId="38" fontId="10" fillId="3" borderId="25" xfId="8" applyFont="1" applyFill="1" applyBorder="1" applyAlignment="1">
      <alignment horizontal="right" vertical="center"/>
    </xf>
    <xf numFmtId="38" fontId="10" fillId="3" borderId="107" xfId="8" applyFont="1" applyFill="1" applyBorder="1" applyAlignment="1">
      <alignment horizontal="left" vertical="center" wrapText="1"/>
    </xf>
    <xf numFmtId="38" fontId="10" fillId="3" borderId="0" xfId="8" applyFont="1" applyFill="1" applyBorder="1" applyAlignment="1">
      <alignment horizontal="left" vertical="center" wrapText="1"/>
    </xf>
    <xf numFmtId="0" fontId="10" fillId="0" borderId="109" xfId="11" applyBorder="1" applyAlignment="1">
      <alignment horizontal="center" vertical="center"/>
    </xf>
    <xf numFmtId="0" fontId="0" fillId="0" borderId="29" xfId="11" applyFont="1" applyBorder="1" applyAlignment="1">
      <alignment horizontal="left" vertical="center" wrapText="1"/>
    </xf>
    <xf numFmtId="0" fontId="0" fillId="0" borderId="59" xfId="11" applyFont="1" applyBorder="1" applyAlignment="1">
      <alignment horizontal="left" vertical="center" wrapText="1"/>
    </xf>
    <xf numFmtId="0" fontId="44" fillId="0" borderId="25" xfId="11" applyFont="1" applyBorder="1" applyAlignment="1">
      <alignment horizontal="left" vertical="center" wrapText="1"/>
    </xf>
    <xf numFmtId="38" fontId="10" fillId="0" borderId="59" xfId="8" applyFont="1" applyBorder="1">
      <alignment vertical="center"/>
    </xf>
    <xf numFmtId="38" fontId="10" fillId="3" borderId="59" xfId="8" applyFont="1" applyFill="1" applyBorder="1" applyAlignment="1">
      <alignment horizontal="right" vertical="center"/>
    </xf>
    <xf numFmtId="38" fontId="10" fillId="3" borderId="109" xfId="8" applyFont="1" applyFill="1" applyBorder="1" applyAlignment="1">
      <alignment horizontal="left" vertical="center" wrapText="1"/>
    </xf>
    <xf numFmtId="0" fontId="10" fillId="0" borderId="29" xfId="11" applyBorder="1" applyAlignment="1">
      <alignment horizontal="left" vertical="center" wrapText="1"/>
    </xf>
    <xf numFmtId="0" fontId="10" fillId="0" borderId="59" xfId="11" applyBorder="1" applyAlignment="1">
      <alignment horizontal="left" vertical="center" wrapText="1"/>
    </xf>
    <xf numFmtId="0" fontId="10" fillId="0" borderId="110" xfId="11" applyBorder="1" applyAlignment="1">
      <alignment horizontal="center" vertical="center"/>
    </xf>
    <xf numFmtId="0" fontId="10" fillId="0" borderId="21" xfId="11" applyBorder="1" applyAlignment="1">
      <alignment horizontal="left" vertical="center" wrapText="1"/>
    </xf>
    <xf numFmtId="0" fontId="10" fillId="0" borderId="73" xfId="11" applyBorder="1" applyAlignment="1">
      <alignment horizontal="left" vertical="center" wrapText="1"/>
    </xf>
    <xf numFmtId="0" fontId="44" fillId="0" borderId="95" xfId="11" applyFont="1" applyBorder="1" applyAlignment="1">
      <alignment horizontal="left" vertical="center" wrapText="1"/>
    </xf>
    <xf numFmtId="38" fontId="10" fillId="0" borderId="73" xfId="8" applyFont="1" applyBorder="1">
      <alignment vertical="center"/>
    </xf>
    <xf numFmtId="38" fontId="10" fillId="3" borderId="73" xfId="8" applyFont="1" applyFill="1" applyBorder="1" applyAlignment="1">
      <alignment horizontal="right" vertical="center"/>
    </xf>
    <xf numFmtId="38" fontId="10" fillId="3" borderId="110" xfId="8" applyFont="1" applyFill="1" applyBorder="1" applyAlignment="1">
      <alignment horizontal="left" vertical="center" wrapText="1"/>
    </xf>
    <xf numFmtId="0" fontId="36" fillId="0" borderId="0" xfId="11" applyFont="1" applyAlignment="1">
      <alignment horizontal="distributed" vertical="center" justifyLastLine="1"/>
    </xf>
    <xf numFmtId="38" fontId="10" fillId="0" borderId="0" xfId="11" applyNumberFormat="1">
      <alignment vertical="center"/>
    </xf>
    <xf numFmtId="0" fontId="45" fillId="0" borderId="0" xfId="11" applyFont="1" applyAlignment="1">
      <alignment vertical="top"/>
    </xf>
    <xf numFmtId="0" fontId="45" fillId="0" borderId="0" xfId="11" applyFont="1" applyAlignment="1">
      <alignment horizontal="center" vertical="top"/>
    </xf>
    <xf numFmtId="0" fontId="50" fillId="0" borderId="0" xfId="11" applyFont="1" applyAlignment="1">
      <alignment horizontal="distributed" vertical="top" justifyLastLine="1"/>
    </xf>
    <xf numFmtId="38" fontId="45" fillId="0" borderId="0" xfId="11" applyNumberFormat="1" applyFont="1" applyAlignment="1">
      <alignment vertical="top"/>
    </xf>
    <xf numFmtId="0" fontId="44" fillId="0" borderId="0" xfId="11" applyFont="1" applyAlignment="1">
      <alignment horizontal="center"/>
    </xf>
    <xf numFmtId="0" fontId="46" fillId="0" borderId="0" xfId="11" applyFont="1" applyAlignment="1">
      <alignment horizontal="center"/>
    </xf>
    <xf numFmtId="38" fontId="0" fillId="7" borderId="111" xfId="8" applyFont="1" applyFill="1" applyBorder="1" applyAlignment="1">
      <alignment horizontal="right" vertical="center"/>
    </xf>
    <xf numFmtId="0" fontId="0" fillId="0" borderId="0" xfId="11" applyFont="1">
      <alignment vertical="center"/>
    </xf>
    <xf numFmtId="0" fontId="45" fillId="4" borderId="59" xfId="11" applyFont="1" applyFill="1" applyBorder="1" applyAlignment="1">
      <alignment horizontal="center" vertical="center"/>
    </xf>
    <xf numFmtId="0" fontId="52" fillId="4" borderId="59" xfId="11" applyFont="1" applyFill="1" applyBorder="1" applyAlignment="1">
      <alignment horizontal="center" vertical="center"/>
    </xf>
    <xf numFmtId="10" fontId="10" fillId="0" borderId="59" xfId="11" applyNumberFormat="1" applyBorder="1">
      <alignment vertical="center"/>
    </xf>
    <xf numFmtId="0" fontId="39" fillId="0" borderId="0" xfId="11" applyFont="1">
      <alignment vertical="center"/>
    </xf>
    <xf numFmtId="0" fontId="38" fillId="0" borderId="0" xfId="11" applyFont="1" applyAlignment="1">
      <alignment horizontal="center" vertical="center"/>
    </xf>
    <xf numFmtId="0" fontId="35" fillId="0" borderId="0" xfId="11" applyFont="1" applyAlignment="1">
      <alignment horizontal="center" vertical="center"/>
    </xf>
    <xf numFmtId="0" fontId="52" fillId="0" borderId="0" xfId="11" applyFont="1">
      <alignment vertical="center"/>
    </xf>
    <xf numFmtId="0" fontId="35" fillId="0" borderId="0" xfId="11" applyFont="1">
      <alignment vertical="center"/>
    </xf>
    <xf numFmtId="0" fontId="43" fillId="0" borderId="0" xfId="11" applyFont="1" applyAlignment="1">
      <alignment horizontal="center" vertical="center"/>
    </xf>
    <xf numFmtId="0" fontId="56" fillId="0" borderId="0" xfId="11" applyFont="1" applyAlignment="1">
      <alignment horizontal="center" vertical="center"/>
    </xf>
    <xf numFmtId="0" fontId="52" fillId="0" borderId="0" xfId="11" applyFont="1" applyAlignment="1">
      <alignment horizontal="left" vertical="center"/>
    </xf>
    <xf numFmtId="0" fontId="43" fillId="0" borderId="0" xfId="11" applyFont="1">
      <alignment vertical="center"/>
    </xf>
    <xf numFmtId="0" fontId="43" fillId="0" borderId="32" xfId="11" applyFont="1" applyBorder="1">
      <alignment vertical="center"/>
    </xf>
    <xf numFmtId="0" fontId="43" fillId="0" borderId="33" xfId="11" applyFont="1" applyBorder="1">
      <alignment vertical="center"/>
    </xf>
    <xf numFmtId="0" fontId="35" fillId="0" borderId="0" xfId="11" applyFont="1" applyAlignment="1">
      <alignment vertical="center" wrapText="1"/>
    </xf>
    <xf numFmtId="0" fontId="35" fillId="0" borderId="32" xfId="11" applyFont="1" applyBorder="1" applyAlignment="1">
      <alignment vertical="center" wrapText="1"/>
    </xf>
    <xf numFmtId="0" fontId="35" fillId="0" borderId="33" xfId="11" applyFont="1" applyBorder="1" applyAlignment="1">
      <alignment vertical="center" wrapText="1"/>
    </xf>
    <xf numFmtId="0" fontId="35" fillId="3" borderId="0" xfId="11" applyFont="1" applyFill="1" applyAlignment="1">
      <alignment vertical="center" wrapText="1"/>
    </xf>
    <xf numFmtId="0" fontId="35" fillId="3" borderId="0" xfId="11" applyFont="1" applyFill="1" applyAlignment="1">
      <alignment horizontal="left" vertical="center" wrapText="1" indent="1"/>
    </xf>
    <xf numFmtId="0" fontId="10" fillId="3" borderId="0" xfId="11" applyFill="1">
      <alignment vertical="center"/>
    </xf>
    <xf numFmtId="0" fontId="35" fillId="0" borderId="0" xfId="11" applyFont="1" applyAlignment="1">
      <alignment horizontal="left" vertical="center"/>
    </xf>
    <xf numFmtId="0" fontId="10" fillId="10" borderId="59" xfId="11" applyFill="1" applyBorder="1" applyAlignment="1">
      <alignment horizontal="center" vertical="center"/>
    </xf>
    <xf numFmtId="0" fontId="45" fillId="0" borderId="0" xfId="11" applyFont="1" applyAlignment="1">
      <alignment horizontal="center" vertical="center"/>
    </xf>
    <xf numFmtId="0" fontId="10" fillId="0" borderId="59" xfId="11" applyBorder="1" applyAlignment="1">
      <alignment horizontal="center" vertical="center"/>
    </xf>
    <xf numFmtId="0" fontId="57" fillId="0" borderId="0" xfId="11" applyFont="1" applyAlignment="1">
      <alignment horizontal="center" vertical="center"/>
    </xf>
    <xf numFmtId="0" fontId="45" fillId="0" borderId="0" xfId="11" applyFont="1" applyAlignment="1">
      <alignment horizontal="left" vertical="center" wrapText="1"/>
    </xf>
    <xf numFmtId="0" fontId="10" fillId="0" borderId="0" xfId="11" applyAlignment="1">
      <alignment horizontal="left" vertical="center" wrapText="1"/>
    </xf>
    <xf numFmtId="0" fontId="52" fillId="0" borderId="0" xfId="11" applyFont="1" applyAlignment="1">
      <alignment horizontal="left" vertical="center" wrapText="1"/>
    </xf>
    <xf numFmtId="0" fontId="10" fillId="0" borderId="0" xfId="11" applyAlignment="1">
      <alignment horizontal="center" vertical="center" wrapText="1"/>
    </xf>
    <xf numFmtId="0" fontId="60" fillId="3" borderId="0" xfId="0" applyFont="1" applyFill="1">
      <alignment vertical="center"/>
    </xf>
    <xf numFmtId="0" fontId="60" fillId="3" borderId="0" xfId="0" applyFont="1" applyFill="1" applyAlignment="1">
      <alignment horizontal="left" vertical="center" wrapText="1"/>
    </xf>
    <xf numFmtId="0" fontId="60" fillId="3" borderId="0" xfId="0" applyFont="1" applyFill="1" applyAlignment="1">
      <alignment vertical="center" wrapText="1"/>
    </xf>
    <xf numFmtId="0" fontId="61" fillId="0" borderId="0" xfId="0" applyFont="1" applyAlignment="1">
      <alignment vertical="center" wrapText="1"/>
    </xf>
    <xf numFmtId="0" fontId="12" fillId="0" borderId="0" xfId="0" applyFont="1" applyAlignment="1">
      <alignment vertical="center" wrapText="1"/>
    </xf>
    <xf numFmtId="0" fontId="61" fillId="3"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3" borderId="0" xfId="0" applyNumberFormat="1" applyFill="1" applyAlignment="1">
      <alignment horizontal="center" vertical="center" wrapText="1"/>
    </xf>
    <xf numFmtId="0" fontId="12" fillId="3" borderId="0" xfId="0" applyFont="1" applyFill="1" applyAlignment="1">
      <alignment horizontal="left" vertical="center" wrapText="1"/>
    </xf>
    <xf numFmtId="0" fontId="12" fillId="3" borderId="0" xfId="0" applyFont="1" applyFill="1" applyAlignment="1">
      <alignment vertical="center" wrapText="1"/>
    </xf>
    <xf numFmtId="0" fontId="0" fillId="3" borderId="0" xfId="0" applyFill="1" applyAlignment="1">
      <alignment horizontal="left" vertical="center" wrapText="1"/>
    </xf>
    <xf numFmtId="0" fontId="12" fillId="11" borderId="0" xfId="0" applyFont="1" applyFill="1" applyAlignment="1">
      <alignment vertical="center" wrapText="1"/>
    </xf>
    <xf numFmtId="0" fontId="64" fillId="11" borderId="0" xfId="0" applyFont="1" applyFill="1">
      <alignment vertical="center"/>
    </xf>
    <xf numFmtId="0" fontId="25" fillId="11" borderId="0" xfId="0" applyFont="1" applyFill="1" applyAlignment="1">
      <alignment vertical="center" wrapText="1"/>
    </xf>
    <xf numFmtId="0" fontId="12" fillId="11" borderId="0" xfId="0" applyFont="1" applyFill="1" applyAlignment="1">
      <alignment horizontal="center" vertical="center" wrapText="1"/>
    </xf>
    <xf numFmtId="0" fontId="0" fillId="11" borderId="0" xfId="0" applyFill="1" applyAlignment="1">
      <alignment horizontal="left" vertical="center" wrapText="1"/>
    </xf>
    <xf numFmtId="0" fontId="12" fillId="11" borderId="0" xfId="0" applyFont="1" applyFill="1" applyAlignment="1">
      <alignment horizontal="left" vertical="center" wrapText="1"/>
    </xf>
    <xf numFmtId="0" fontId="66" fillId="11" borderId="0" xfId="0" applyFont="1" applyFill="1">
      <alignment vertical="center"/>
    </xf>
    <xf numFmtId="0" fontId="31" fillId="11" borderId="0" xfId="0" applyFont="1" applyFill="1" applyAlignment="1">
      <alignment horizontal="left" vertical="center" wrapText="1"/>
    </xf>
    <xf numFmtId="0" fontId="0" fillId="11" borderId="0" xfId="0" applyFill="1" applyAlignment="1">
      <alignment vertical="center" wrapText="1"/>
    </xf>
    <xf numFmtId="0" fontId="12" fillId="0" borderId="33" xfId="0" applyFont="1" applyBorder="1" applyAlignment="1">
      <alignment vertical="center" wrapText="1"/>
    </xf>
    <xf numFmtId="0" fontId="0" fillId="0" borderId="33" xfId="0" applyBorder="1" applyAlignment="1">
      <alignment horizontal="right" vertical="center" wrapText="1"/>
    </xf>
    <xf numFmtId="0" fontId="0" fillId="0" borderId="51" xfId="0" applyBorder="1" applyAlignment="1">
      <alignment horizontal="center" vertical="center" wrapText="1"/>
    </xf>
    <xf numFmtId="0" fontId="0" fillId="0" borderId="87" xfId="0" applyBorder="1" applyAlignment="1">
      <alignment horizontal="center" vertical="center" wrapText="1"/>
    </xf>
    <xf numFmtId="0" fontId="0" fillId="0" borderId="129" xfId="0" applyBorder="1" applyAlignment="1">
      <alignment horizontal="center" vertical="center" wrapText="1"/>
    </xf>
    <xf numFmtId="0" fontId="0" fillId="0" borderId="130" xfId="0" applyBorder="1" applyAlignment="1">
      <alignment horizontal="center" vertical="center" wrapText="1"/>
    </xf>
    <xf numFmtId="0" fontId="0" fillId="0" borderId="88" xfId="0" applyBorder="1" applyAlignment="1">
      <alignment horizontal="center" vertical="center" wrapText="1"/>
    </xf>
    <xf numFmtId="0" fontId="0" fillId="0" borderId="53" xfId="0" applyBorder="1" applyAlignment="1">
      <alignment horizontal="center" vertical="center" wrapText="1"/>
    </xf>
    <xf numFmtId="0" fontId="25" fillId="0" borderId="105" xfId="0" applyFont="1" applyBorder="1" applyAlignment="1">
      <alignment horizontal="right" vertical="center" wrapText="1"/>
    </xf>
    <xf numFmtId="0" fontId="25" fillId="0" borderId="123" xfId="0" applyFont="1" applyBorder="1" applyAlignment="1">
      <alignment horizontal="right" vertical="center" wrapText="1"/>
    </xf>
    <xf numFmtId="0" fontId="25" fillId="0" borderId="94" xfId="0" applyFont="1" applyBorder="1" applyAlignment="1">
      <alignment horizontal="right" vertical="center" wrapText="1"/>
    </xf>
    <xf numFmtId="0" fontId="25" fillId="0" borderId="96" xfId="0" applyFont="1" applyBorder="1" applyAlignment="1">
      <alignment horizontal="right" vertical="center" wrapText="1"/>
    </xf>
    <xf numFmtId="0" fontId="25" fillId="0" borderId="133" xfId="0" applyFont="1" applyBorder="1" applyAlignment="1">
      <alignment horizontal="right" vertical="center" wrapText="1"/>
    </xf>
    <xf numFmtId="0" fontId="25" fillId="0" borderId="134" xfId="0" applyFont="1" applyBorder="1" applyAlignment="1">
      <alignment horizontal="right" vertical="center" wrapText="1"/>
    </xf>
    <xf numFmtId="0" fontId="25" fillId="0" borderId="135" xfId="0" applyFont="1" applyBorder="1" applyAlignment="1">
      <alignment horizontal="right" vertical="center" wrapText="1"/>
    </xf>
    <xf numFmtId="0" fontId="25" fillId="0" borderId="106" xfId="0" applyFont="1" applyBorder="1" applyAlignment="1">
      <alignment horizontal="right" vertical="center" wrapText="1"/>
    </xf>
    <xf numFmtId="0" fontId="25" fillId="0" borderId="128" xfId="0" applyFont="1" applyBorder="1" applyAlignment="1">
      <alignment horizontal="right" vertical="center" wrapText="1"/>
    </xf>
    <xf numFmtId="0" fontId="25" fillId="2" borderId="137" xfId="0" applyFont="1" applyFill="1" applyBorder="1" applyAlignment="1" applyProtection="1">
      <alignment horizontal="center" vertical="center" wrapText="1"/>
      <protection locked="0"/>
    </xf>
    <xf numFmtId="185" fontId="25" fillId="6" borderId="137" xfId="8" applyNumberFormat="1" applyFont="1" applyFill="1" applyBorder="1" applyAlignment="1" applyProtection="1">
      <alignment vertical="center" wrapText="1"/>
      <protection locked="0"/>
    </xf>
    <xf numFmtId="185" fontId="25" fillId="12" borderId="137" xfId="8" applyNumberFormat="1" applyFont="1" applyFill="1" applyBorder="1" applyAlignment="1">
      <alignment vertical="center" wrapText="1"/>
    </xf>
    <xf numFmtId="185" fontId="25" fillId="6" borderId="113" xfId="8" applyNumberFormat="1" applyFont="1" applyFill="1" applyBorder="1" applyAlignment="1" applyProtection="1">
      <alignment vertical="center" wrapText="1"/>
      <protection locked="0"/>
    </xf>
    <xf numFmtId="185" fontId="25" fillId="13" borderId="49" xfId="8" applyNumberFormat="1" applyFont="1" applyFill="1" applyBorder="1" applyAlignment="1">
      <alignment vertical="center" wrapText="1"/>
    </xf>
    <xf numFmtId="185" fontId="25" fillId="6" borderId="51" xfId="8" applyNumberFormat="1" applyFont="1" applyFill="1" applyBorder="1" applyAlignment="1" applyProtection="1">
      <alignment vertical="center" wrapText="1"/>
      <protection locked="0"/>
    </xf>
    <xf numFmtId="185" fontId="25" fillId="6" borderId="87" xfId="8" applyNumberFormat="1" applyFont="1" applyFill="1" applyBorder="1" applyAlignment="1" applyProtection="1">
      <alignment vertical="center" wrapText="1"/>
      <protection locked="0"/>
    </xf>
    <xf numFmtId="185" fontId="25" fillId="6" borderId="129" xfId="8" applyNumberFormat="1" applyFont="1" applyFill="1" applyBorder="1" applyAlignment="1" applyProtection="1">
      <alignment vertical="center" wrapText="1"/>
      <protection locked="0"/>
    </xf>
    <xf numFmtId="185" fontId="25" fillId="6" borderId="130" xfId="8" applyNumberFormat="1" applyFont="1" applyFill="1" applyBorder="1" applyAlignment="1" applyProtection="1">
      <alignment vertical="center" wrapText="1"/>
      <protection locked="0"/>
    </xf>
    <xf numFmtId="185" fontId="25" fillId="6" borderId="88" xfId="8" applyNumberFormat="1" applyFont="1" applyFill="1" applyBorder="1" applyAlignment="1" applyProtection="1">
      <alignment vertical="center" wrapText="1"/>
      <protection locked="0"/>
    </xf>
    <xf numFmtId="185" fontId="25" fillId="6" borderId="53" xfId="8" applyNumberFormat="1" applyFont="1" applyFill="1" applyBorder="1" applyAlignment="1" applyProtection="1">
      <alignment vertical="center" wrapText="1"/>
      <protection locked="0"/>
    </xf>
    <xf numFmtId="185" fontId="25" fillId="13" borderId="138" xfId="8" applyNumberFormat="1" applyFont="1" applyFill="1" applyBorder="1" applyAlignment="1">
      <alignment vertical="center" wrapText="1"/>
    </xf>
    <xf numFmtId="0" fontId="12" fillId="0" borderId="59" xfId="0" applyFont="1" applyBorder="1" applyAlignment="1">
      <alignment vertical="center" wrapText="1"/>
    </xf>
    <xf numFmtId="0" fontId="25" fillId="2" borderId="109" xfId="0" applyFont="1" applyFill="1" applyBorder="1" applyAlignment="1" applyProtection="1">
      <alignment horizontal="center" vertical="center" wrapText="1"/>
      <protection locked="0"/>
    </xf>
    <xf numFmtId="185" fontId="25" fillId="6" borderId="109" xfId="8" applyNumberFormat="1" applyFont="1" applyFill="1" applyBorder="1" applyAlignment="1" applyProtection="1">
      <alignment vertical="center" wrapText="1"/>
      <protection locked="0"/>
    </xf>
    <xf numFmtId="185" fontId="25" fillId="12" borderId="109" xfId="8" applyNumberFormat="1" applyFont="1" applyFill="1" applyBorder="1" applyAlignment="1">
      <alignment vertical="center" wrapText="1"/>
    </xf>
    <xf numFmtId="185" fontId="25" fillId="13" borderId="29" xfId="8" applyNumberFormat="1" applyFont="1" applyFill="1" applyBorder="1" applyAlignment="1">
      <alignment vertical="center" wrapText="1"/>
    </xf>
    <xf numFmtId="185" fontId="25" fillId="6" borderId="58" xfId="8" applyNumberFormat="1" applyFont="1" applyFill="1" applyBorder="1" applyAlignment="1" applyProtection="1">
      <alignment vertical="center" wrapText="1"/>
      <protection locked="0"/>
    </xf>
    <xf numFmtId="185" fontId="25" fillId="6" borderId="28" xfId="8" applyNumberFormat="1" applyFont="1" applyFill="1" applyBorder="1" applyAlignment="1" applyProtection="1">
      <alignment vertical="center" wrapText="1"/>
      <protection locked="0"/>
    </xf>
    <xf numFmtId="185" fontId="25" fillId="6" borderId="140" xfId="8" applyNumberFormat="1" applyFont="1" applyFill="1" applyBorder="1" applyAlignment="1" applyProtection="1">
      <alignment vertical="center" wrapText="1"/>
      <protection locked="0"/>
    </xf>
    <xf numFmtId="185" fontId="25" fillId="6" borderId="141" xfId="8" applyNumberFormat="1" applyFont="1" applyFill="1" applyBorder="1" applyAlignment="1" applyProtection="1">
      <alignment vertical="center" wrapText="1"/>
      <protection locked="0"/>
    </xf>
    <xf numFmtId="185" fontId="25" fillId="6" borderId="60" xfId="8" applyNumberFormat="1" applyFont="1" applyFill="1" applyBorder="1" applyAlignment="1" applyProtection="1">
      <alignment vertical="center" wrapText="1"/>
      <protection locked="0"/>
    </xf>
    <xf numFmtId="185" fontId="25" fillId="6" borderId="64" xfId="8" applyNumberFormat="1" applyFont="1" applyFill="1" applyBorder="1" applyAlignment="1" applyProtection="1">
      <alignment vertical="center" wrapText="1"/>
      <protection locked="0"/>
    </xf>
    <xf numFmtId="185" fontId="25" fillId="13" borderId="142" xfId="8" applyNumberFormat="1" applyFont="1" applyFill="1" applyBorder="1" applyAlignment="1">
      <alignment vertical="center" wrapText="1"/>
    </xf>
    <xf numFmtId="0" fontId="25" fillId="2" borderId="110" xfId="0" applyFont="1" applyFill="1" applyBorder="1" applyAlignment="1" applyProtection="1">
      <alignment horizontal="center" vertical="center" wrapText="1"/>
      <protection locked="0"/>
    </xf>
    <xf numFmtId="185" fontId="25" fillId="6" borderId="105" xfId="8" applyNumberFormat="1" applyFont="1" applyFill="1" applyBorder="1" applyAlignment="1" applyProtection="1">
      <alignment vertical="center" wrapText="1"/>
      <protection locked="0"/>
    </xf>
    <xf numFmtId="185" fontId="25" fillId="12" borderId="105" xfId="8" applyNumberFormat="1" applyFont="1" applyFill="1" applyBorder="1" applyAlignment="1">
      <alignment vertical="center" wrapText="1"/>
    </xf>
    <xf numFmtId="185" fontId="25" fillId="6" borderId="110" xfId="8" applyNumberFormat="1" applyFont="1" applyFill="1" applyBorder="1" applyAlignment="1" applyProtection="1">
      <alignment vertical="center" wrapText="1"/>
      <protection locked="0"/>
    </xf>
    <xf numFmtId="185" fontId="25" fillId="13" borderId="21" xfId="8" applyNumberFormat="1" applyFont="1" applyFill="1" applyBorder="1" applyAlignment="1">
      <alignment vertical="center" wrapText="1"/>
    </xf>
    <xf numFmtId="185" fontId="25" fillId="6" borderId="94" xfId="8" applyNumberFormat="1" applyFont="1" applyFill="1" applyBorder="1" applyAlignment="1" applyProtection="1">
      <alignment vertical="center" wrapText="1"/>
      <protection locked="0"/>
    </xf>
    <xf numFmtId="185" fontId="25" fillId="6" borderId="96" xfId="8" applyNumberFormat="1" applyFont="1" applyFill="1" applyBorder="1" applyAlignment="1" applyProtection="1">
      <alignment vertical="center" wrapText="1"/>
      <protection locked="0"/>
    </xf>
    <xf numFmtId="185" fontId="25" fillId="6" borderId="133" xfId="8" applyNumberFormat="1" applyFont="1" applyFill="1" applyBorder="1" applyAlignment="1" applyProtection="1">
      <alignment vertical="center" wrapText="1"/>
      <protection locked="0"/>
    </xf>
    <xf numFmtId="185" fontId="25" fillId="6" borderId="134" xfId="8" applyNumberFormat="1" applyFont="1" applyFill="1" applyBorder="1" applyAlignment="1" applyProtection="1">
      <alignment vertical="center" wrapText="1"/>
      <protection locked="0"/>
    </xf>
    <xf numFmtId="185" fontId="25" fillId="6" borderId="135" xfId="8" applyNumberFormat="1" applyFont="1" applyFill="1" applyBorder="1" applyAlignment="1" applyProtection="1">
      <alignment vertical="center" wrapText="1"/>
      <protection locked="0"/>
    </xf>
    <xf numFmtId="185" fontId="25" fillId="6" borderId="106" xfId="8" applyNumberFormat="1" applyFont="1" applyFill="1" applyBorder="1" applyAlignment="1" applyProtection="1">
      <alignment vertical="center" wrapText="1"/>
      <protection locked="0"/>
    </xf>
    <xf numFmtId="185" fontId="25" fillId="13" borderId="144" xfId="8" applyNumberFormat="1" applyFont="1" applyFill="1" applyBorder="1" applyAlignment="1">
      <alignment vertical="center" wrapText="1"/>
    </xf>
    <xf numFmtId="0" fontId="25" fillId="0" borderId="114" xfId="0" applyFont="1" applyBorder="1" applyAlignment="1">
      <alignment horizontal="center" vertical="center" wrapText="1"/>
    </xf>
    <xf numFmtId="185" fontId="25" fillId="13" borderId="146" xfId="8" applyNumberFormat="1" applyFont="1" applyFill="1" applyBorder="1" applyAlignment="1">
      <alignment vertical="center" wrapText="1"/>
    </xf>
    <xf numFmtId="185" fontId="25" fillId="13" borderId="114" xfId="8" applyNumberFormat="1" applyFont="1" applyFill="1" applyBorder="1" applyAlignment="1">
      <alignment vertical="center" wrapText="1"/>
    </xf>
    <xf numFmtId="185" fontId="25" fillId="13" borderId="147" xfId="8" applyNumberFormat="1" applyFont="1" applyFill="1" applyBorder="1" applyAlignment="1">
      <alignment vertical="center" wrapText="1"/>
    </xf>
    <xf numFmtId="185" fontId="25" fillId="13" borderId="148" xfId="8" applyNumberFormat="1" applyFont="1" applyFill="1" applyBorder="1" applyAlignment="1">
      <alignment vertical="center" wrapText="1"/>
    </xf>
    <xf numFmtId="185" fontId="25" fillId="13" borderId="149" xfId="8" applyNumberFormat="1" applyFont="1" applyFill="1" applyBorder="1" applyAlignment="1">
      <alignment vertical="center" wrapText="1"/>
    </xf>
    <xf numFmtId="185" fontId="25" fillId="13" borderId="150" xfId="8" applyNumberFormat="1" applyFont="1" applyFill="1" applyBorder="1" applyAlignment="1">
      <alignment vertical="center" wrapText="1"/>
    </xf>
    <xf numFmtId="185" fontId="25" fillId="13" borderId="151" xfId="8" applyNumberFormat="1" applyFont="1" applyFill="1" applyBorder="1" applyAlignment="1">
      <alignment vertical="center" wrapText="1"/>
    </xf>
    <xf numFmtId="185" fontId="25" fillId="13" borderId="152" xfId="8" applyNumberFormat="1" applyFont="1" applyFill="1" applyBorder="1" applyAlignment="1">
      <alignment vertical="center" wrapText="1"/>
    </xf>
    <xf numFmtId="185" fontId="25" fillId="13" borderId="153" xfId="8" applyNumberFormat="1" applyFont="1" applyFill="1" applyBorder="1" applyAlignment="1">
      <alignment vertical="center" wrapText="1"/>
    </xf>
    <xf numFmtId="0" fontId="25" fillId="11" borderId="0" xfId="0" applyFont="1" applyFill="1" applyAlignment="1">
      <alignment horizontal="center" vertical="center" wrapText="1"/>
    </xf>
    <xf numFmtId="38" fontId="25" fillId="11" borderId="0" xfId="8" applyFont="1" applyFill="1" applyBorder="1" applyAlignment="1">
      <alignment vertical="center" wrapText="1"/>
    </xf>
    <xf numFmtId="38" fontId="25" fillId="11" borderId="154" xfId="8" applyFont="1" applyFill="1" applyBorder="1" applyAlignment="1">
      <alignment vertical="center" wrapText="1"/>
    </xf>
    <xf numFmtId="38" fontId="25" fillId="11" borderId="155" xfId="8" applyFont="1" applyFill="1" applyBorder="1" applyAlignment="1">
      <alignment vertical="center" wrapText="1"/>
    </xf>
    <xf numFmtId="38" fontId="25" fillId="11" borderId="156" xfId="8" applyFont="1" applyFill="1" applyBorder="1" applyAlignment="1">
      <alignment vertical="center" wrapText="1"/>
    </xf>
    <xf numFmtId="38" fontId="25" fillId="11" borderId="157" xfId="8" applyFont="1" applyFill="1" applyBorder="1" applyAlignment="1">
      <alignment vertical="center" wrapText="1"/>
    </xf>
    <xf numFmtId="38" fontId="25" fillId="0" borderId="158" xfId="8" applyFont="1" applyFill="1" applyBorder="1" applyAlignment="1">
      <alignment vertical="center" wrapText="1"/>
    </xf>
    <xf numFmtId="38" fontId="25" fillId="0" borderId="161" xfId="8" applyFont="1" applyFill="1" applyBorder="1" applyAlignment="1">
      <alignment horizontal="center" vertical="center" wrapText="1"/>
    </xf>
    <xf numFmtId="38" fontId="25" fillId="0" borderId="162" xfId="8" applyFont="1" applyFill="1" applyBorder="1" applyAlignment="1">
      <alignment horizontal="center" vertical="center" wrapText="1"/>
    </xf>
    <xf numFmtId="0" fontId="61" fillId="11" borderId="0" xfId="0" applyFont="1" applyFill="1" applyAlignment="1">
      <alignment vertical="center" wrapText="1"/>
    </xf>
    <xf numFmtId="0" fontId="72" fillId="11" borderId="0" xfId="0" applyFont="1" applyFill="1">
      <alignment vertical="center"/>
    </xf>
    <xf numFmtId="0" fontId="74" fillId="11" borderId="0" xfId="0" applyFont="1" applyFill="1">
      <alignment vertical="center"/>
    </xf>
    <xf numFmtId="0" fontId="25" fillId="11" borderId="114" xfId="0" applyFont="1" applyFill="1" applyBorder="1" applyAlignment="1">
      <alignment wrapText="1"/>
    </xf>
    <xf numFmtId="0" fontId="25" fillId="11" borderId="114" xfId="0" applyFont="1" applyFill="1" applyBorder="1" applyAlignment="1">
      <alignment horizontal="right" wrapText="1"/>
    </xf>
    <xf numFmtId="0" fontId="25" fillId="12" borderId="137" xfId="0" applyFont="1" applyFill="1" applyBorder="1" applyAlignment="1">
      <alignment horizontal="center" vertical="center" wrapText="1"/>
    </xf>
    <xf numFmtId="0" fontId="25" fillId="12" borderId="109" xfId="0" applyFont="1" applyFill="1" applyBorder="1" applyAlignment="1">
      <alignment horizontal="center" vertical="center" wrapText="1"/>
    </xf>
    <xf numFmtId="0" fontId="25" fillId="12" borderId="110" xfId="0" applyFont="1" applyFill="1" applyBorder="1" applyAlignment="1">
      <alignment horizontal="center" vertical="center" wrapText="1"/>
    </xf>
    <xf numFmtId="0" fontId="31" fillId="11" borderId="0" xfId="0" applyFont="1" applyFill="1">
      <alignment vertical="center"/>
    </xf>
    <xf numFmtId="0" fontId="75" fillId="11" borderId="0" xfId="0" applyFont="1" applyFill="1" applyAlignment="1">
      <alignment vertical="center" wrapText="1"/>
    </xf>
    <xf numFmtId="0" fontId="76" fillId="11" borderId="114" xfId="0" applyFont="1" applyFill="1" applyBorder="1">
      <alignment vertical="center"/>
    </xf>
    <xf numFmtId="0" fontId="66" fillId="11" borderId="114" xfId="0" applyFont="1" applyFill="1" applyBorder="1">
      <alignment vertical="center"/>
    </xf>
    <xf numFmtId="0" fontId="12" fillId="0" borderId="33" xfId="0" applyFont="1" applyBorder="1" applyAlignment="1">
      <alignment vertical="center" shrinkToFit="1"/>
    </xf>
    <xf numFmtId="0" fontId="12" fillId="0" borderId="33" xfId="0" applyFont="1" applyBorder="1" applyAlignment="1">
      <alignment horizontal="right" vertical="center" wrapText="1"/>
    </xf>
    <xf numFmtId="0" fontId="12" fillId="0" borderId="51" xfId="0" applyFont="1" applyBorder="1" applyAlignment="1">
      <alignment horizontal="center" vertical="center" wrapText="1"/>
    </xf>
    <xf numFmtId="0" fontId="12" fillId="0" borderId="53" xfId="0" applyFont="1" applyBorder="1" applyAlignment="1">
      <alignment horizontal="center" vertical="center" wrapText="1"/>
    </xf>
    <xf numFmtId="0" fontId="25" fillId="12" borderId="113" xfId="0" applyFont="1" applyFill="1" applyBorder="1" applyAlignment="1">
      <alignment horizontal="center" vertical="center" wrapText="1"/>
    </xf>
    <xf numFmtId="186" fontId="25" fillId="6" borderId="137" xfId="8" applyNumberFormat="1" applyFont="1" applyFill="1" applyBorder="1" applyAlignment="1" applyProtection="1">
      <alignment vertical="center" shrinkToFit="1"/>
      <protection locked="0"/>
    </xf>
    <xf numFmtId="186" fontId="25" fillId="12" borderId="137" xfId="8" applyNumberFormat="1" applyFont="1" applyFill="1" applyBorder="1" applyAlignment="1">
      <alignment vertical="center" shrinkToFit="1"/>
    </xf>
    <xf numFmtId="186" fontId="25" fillId="6" borderId="113" xfId="8" applyNumberFormat="1" applyFont="1" applyFill="1" applyBorder="1" applyAlignment="1" applyProtection="1">
      <alignment vertical="center" shrinkToFit="1"/>
      <protection locked="0"/>
    </xf>
    <xf numFmtId="186" fontId="25" fillId="13" borderId="0" xfId="8" applyNumberFormat="1" applyFont="1" applyFill="1" applyBorder="1" applyAlignment="1">
      <alignment vertical="center" shrinkToFit="1"/>
    </xf>
    <xf numFmtId="186" fontId="25" fillId="6" borderId="51" xfId="8" applyNumberFormat="1" applyFont="1" applyFill="1" applyBorder="1" applyAlignment="1" applyProtection="1">
      <alignment vertical="center" shrinkToFit="1"/>
      <protection locked="0"/>
    </xf>
    <xf numFmtId="186" fontId="25" fillId="6" borderId="53" xfId="8" applyNumberFormat="1" applyFont="1" applyFill="1" applyBorder="1" applyAlignment="1" applyProtection="1">
      <alignment vertical="center" shrinkToFit="1"/>
      <protection locked="0"/>
    </xf>
    <xf numFmtId="186" fontId="25" fillId="13" borderId="138" xfId="8" applyNumberFormat="1" applyFont="1" applyFill="1" applyBorder="1" applyAlignment="1">
      <alignment vertical="center" shrinkToFit="1"/>
    </xf>
    <xf numFmtId="0" fontId="25" fillId="12" borderId="107" xfId="0" applyFont="1" applyFill="1" applyBorder="1" applyAlignment="1">
      <alignment horizontal="center" vertical="center" wrapText="1"/>
    </xf>
    <xf numFmtId="186" fontId="25" fillId="6" borderId="109" xfId="8" applyNumberFormat="1" applyFont="1" applyFill="1" applyBorder="1" applyAlignment="1" applyProtection="1">
      <alignment vertical="center" shrinkToFit="1"/>
      <protection locked="0"/>
    </xf>
    <xf numFmtId="186" fontId="25" fillId="12" borderId="109" xfId="8" applyNumberFormat="1" applyFont="1" applyFill="1" applyBorder="1" applyAlignment="1">
      <alignment vertical="center" shrinkToFit="1"/>
    </xf>
    <xf numFmtId="186" fontId="25" fillId="13" borderId="29" xfId="8" applyNumberFormat="1" applyFont="1" applyFill="1" applyBorder="1" applyAlignment="1">
      <alignment vertical="center" shrinkToFit="1"/>
    </xf>
    <xf numFmtId="186" fontId="25" fillId="6" borderId="58" xfId="8" applyNumberFormat="1" applyFont="1" applyFill="1" applyBorder="1" applyAlignment="1" applyProtection="1">
      <alignment vertical="center" shrinkToFit="1"/>
      <protection locked="0"/>
    </xf>
    <xf numFmtId="186" fontId="25" fillId="6" borderId="64" xfId="8" applyNumberFormat="1" applyFont="1" applyFill="1" applyBorder="1" applyAlignment="1" applyProtection="1">
      <alignment vertical="center" shrinkToFit="1"/>
      <protection locked="0"/>
    </xf>
    <xf numFmtId="186" fontId="25" fillId="13" borderId="142" xfId="8" applyNumberFormat="1" applyFont="1" applyFill="1" applyBorder="1" applyAlignment="1">
      <alignment vertical="center" shrinkToFit="1"/>
    </xf>
    <xf numFmtId="0" fontId="25" fillId="12" borderId="105" xfId="0" applyFont="1" applyFill="1" applyBorder="1" applyAlignment="1">
      <alignment horizontal="center" vertical="center" wrapText="1"/>
    </xf>
    <xf numFmtId="186" fontId="25" fillId="6" borderId="110" xfId="8" applyNumberFormat="1" applyFont="1" applyFill="1" applyBorder="1" applyAlignment="1" applyProtection="1">
      <alignment vertical="center" shrinkToFit="1"/>
      <protection locked="0"/>
    </xf>
    <xf numFmtId="186" fontId="25" fillId="12" borderId="110" xfId="8" applyNumberFormat="1" applyFont="1" applyFill="1" applyBorder="1" applyAlignment="1">
      <alignment vertical="center" shrinkToFit="1"/>
    </xf>
    <xf numFmtId="186" fontId="25" fillId="13" borderId="21" xfId="8" applyNumberFormat="1" applyFont="1" applyFill="1" applyBorder="1" applyAlignment="1">
      <alignment vertical="center" shrinkToFit="1"/>
    </xf>
    <xf numFmtId="186" fontId="25" fillId="6" borderId="72" xfId="8" applyNumberFormat="1" applyFont="1" applyFill="1" applyBorder="1" applyAlignment="1" applyProtection="1">
      <alignment vertical="center" shrinkToFit="1"/>
      <protection locked="0"/>
    </xf>
    <xf numFmtId="186" fontId="25" fillId="6" borderId="74" xfId="8" applyNumberFormat="1" applyFont="1" applyFill="1" applyBorder="1" applyAlignment="1" applyProtection="1">
      <alignment vertical="center" shrinkToFit="1"/>
      <protection locked="0"/>
    </xf>
    <xf numFmtId="186" fontId="25" fillId="13" borderId="163" xfId="8" applyNumberFormat="1" applyFont="1" applyFill="1" applyBorder="1" applyAlignment="1">
      <alignment vertical="center" shrinkToFit="1"/>
    </xf>
    <xf numFmtId="186" fontId="25" fillId="12" borderId="146" xfId="8" applyNumberFormat="1" applyFont="1" applyFill="1" applyBorder="1" applyAlignment="1">
      <alignment vertical="center" shrinkToFit="1"/>
    </xf>
    <xf numFmtId="186" fontId="25" fillId="12" borderId="114" xfId="8" applyNumberFormat="1" applyFont="1" applyFill="1" applyBorder="1" applyAlignment="1">
      <alignment vertical="center" shrinkToFit="1"/>
    </xf>
    <xf numFmtId="186" fontId="25" fillId="12" borderId="147" xfId="8" applyNumberFormat="1" applyFont="1" applyFill="1" applyBorder="1" applyAlignment="1">
      <alignment vertical="center" shrinkToFit="1"/>
    </xf>
    <xf numFmtId="186" fontId="25" fillId="12" borderId="148" xfId="8" applyNumberFormat="1" applyFont="1" applyFill="1" applyBorder="1" applyAlignment="1">
      <alignment vertical="center" shrinkToFit="1"/>
    </xf>
    <xf numFmtId="186" fontId="25" fillId="12" borderId="152" xfId="8" applyNumberFormat="1" applyFont="1" applyFill="1" applyBorder="1" applyAlignment="1">
      <alignment vertical="center" shrinkToFit="1"/>
    </xf>
    <xf numFmtId="186" fontId="25" fillId="12" borderId="153" xfId="8" applyNumberFormat="1" applyFont="1" applyFill="1" applyBorder="1" applyAlignment="1">
      <alignment vertical="center" shrinkToFit="1"/>
    </xf>
    <xf numFmtId="0" fontId="79" fillId="11" borderId="0" xfId="0" applyFont="1" applyFill="1" applyAlignment="1">
      <alignment vertical="center" wrapText="1"/>
    </xf>
    <xf numFmtId="0" fontId="80" fillId="11" borderId="0" xfId="0" applyFont="1" applyFill="1" applyAlignment="1">
      <alignment horizontal="left" vertical="center"/>
    </xf>
    <xf numFmtId="0" fontId="25" fillId="11" borderId="0" xfId="0" applyFont="1" applyFill="1" applyAlignment="1"/>
    <xf numFmtId="0" fontId="83" fillId="11" borderId="0" xfId="0" applyFont="1" applyFill="1">
      <alignment vertical="center"/>
    </xf>
    <xf numFmtId="0" fontId="25" fillId="0" borderId="0" xfId="0" applyFont="1" applyAlignment="1">
      <alignment horizontal="center" vertical="center" wrapText="1"/>
    </xf>
    <xf numFmtId="38" fontId="25" fillId="0" borderId="0" xfId="8" applyFont="1" applyFill="1" applyBorder="1" applyAlignment="1">
      <alignment vertical="center" wrapText="1"/>
    </xf>
    <xf numFmtId="0" fontId="12" fillId="4" borderId="0" xfId="0" applyFont="1" applyFill="1" applyAlignment="1">
      <alignment vertical="center" wrapText="1"/>
    </xf>
    <xf numFmtId="0" fontId="84" fillId="4" borderId="0" xfId="0" applyFont="1" applyFill="1">
      <alignment vertical="center"/>
    </xf>
    <xf numFmtId="0" fontId="25" fillId="4" borderId="0" xfId="0" applyFont="1" applyFill="1" applyAlignment="1">
      <alignment vertical="center" wrapText="1"/>
    </xf>
    <xf numFmtId="0" fontId="12" fillId="4" borderId="0" xfId="0" applyFont="1" applyFill="1" applyAlignment="1">
      <alignment horizontal="center" vertical="center" wrapText="1"/>
    </xf>
    <xf numFmtId="0" fontId="75" fillId="4" borderId="0" xfId="0" applyFont="1" applyFill="1" applyAlignment="1">
      <alignment vertical="center" wrapText="1"/>
    </xf>
    <xf numFmtId="0" fontId="66" fillId="4" borderId="47" xfId="0" applyFont="1" applyFill="1" applyBorder="1" applyAlignment="1">
      <alignment horizontal="left" vertical="center"/>
    </xf>
    <xf numFmtId="0" fontId="31" fillId="4" borderId="0" xfId="0" applyFont="1" applyFill="1" applyAlignment="1">
      <alignment horizontal="left" vertical="center" wrapText="1"/>
    </xf>
    <xf numFmtId="0" fontId="12" fillId="0" borderId="87" xfId="0" applyFont="1" applyBorder="1" applyAlignment="1">
      <alignment horizontal="center" vertical="center" wrapText="1"/>
    </xf>
    <xf numFmtId="0" fontId="12" fillId="0" borderId="129" xfId="0" applyFont="1" applyBorder="1" applyAlignment="1">
      <alignment horizontal="center" vertical="center" wrapText="1"/>
    </xf>
    <xf numFmtId="0" fontId="12" fillId="0" borderId="130" xfId="0" applyFont="1" applyBorder="1" applyAlignment="1">
      <alignment horizontal="center" vertical="center" wrapText="1"/>
    </xf>
    <xf numFmtId="0" fontId="12" fillId="0" borderId="88" xfId="0" applyFont="1" applyBorder="1" applyAlignment="1">
      <alignment horizontal="center" vertical="center" wrapText="1"/>
    </xf>
    <xf numFmtId="185" fontId="25" fillId="13" borderId="113" xfId="8" applyNumberFormat="1" applyFont="1" applyFill="1" applyBorder="1" applyAlignment="1">
      <alignment vertical="center" wrapText="1"/>
    </xf>
    <xf numFmtId="185" fontId="25" fillId="13" borderId="107" xfId="8" applyNumberFormat="1" applyFont="1" applyFill="1" applyBorder="1" applyAlignment="1">
      <alignment vertical="center" wrapText="1"/>
    </xf>
    <xf numFmtId="0" fontId="25" fillId="2" borderId="105" xfId="0" applyFont="1" applyFill="1" applyBorder="1" applyAlignment="1" applyProtection="1">
      <alignment horizontal="center" vertical="center" wrapText="1"/>
      <protection locked="0"/>
    </xf>
    <xf numFmtId="185" fontId="25" fillId="13" borderId="105" xfId="8" applyNumberFormat="1" applyFont="1" applyFill="1" applyBorder="1" applyAlignment="1">
      <alignment vertical="center" wrapText="1"/>
    </xf>
    <xf numFmtId="0" fontId="25" fillId="0" borderId="47" xfId="0" applyFont="1" applyBorder="1" applyAlignment="1">
      <alignment horizontal="center" vertical="center" wrapText="1"/>
    </xf>
    <xf numFmtId="185" fontId="25" fillId="13" borderId="47" xfId="8" applyNumberFormat="1" applyFont="1" applyFill="1" applyBorder="1" applyAlignment="1">
      <alignment vertical="center" wrapText="1"/>
    </xf>
    <xf numFmtId="185" fontId="25" fillId="13" borderId="94" xfId="8" applyNumberFormat="1" applyFont="1" applyFill="1" applyBorder="1" applyAlignment="1">
      <alignment vertical="center" wrapText="1"/>
    </xf>
    <xf numFmtId="185" fontId="25" fillId="13" borderId="96" xfId="8" applyNumberFormat="1" applyFont="1" applyFill="1" applyBorder="1" applyAlignment="1">
      <alignment vertical="center" wrapText="1"/>
    </xf>
    <xf numFmtId="185" fontId="25" fillId="13" borderId="133" xfId="8" applyNumberFormat="1" applyFont="1" applyFill="1" applyBorder="1" applyAlignment="1">
      <alignment vertical="center" wrapText="1"/>
    </xf>
    <xf numFmtId="185" fontId="25" fillId="13" borderId="134" xfId="8" applyNumberFormat="1" applyFont="1" applyFill="1" applyBorder="1" applyAlignment="1">
      <alignment vertical="center" wrapText="1"/>
    </xf>
    <xf numFmtId="185" fontId="25" fillId="13" borderId="135" xfId="8" applyNumberFormat="1" applyFont="1" applyFill="1" applyBorder="1" applyAlignment="1">
      <alignment vertical="center" wrapText="1"/>
    </xf>
    <xf numFmtId="185" fontId="25" fillId="13" borderId="106" xfId="8" applyNumberFormat="1" applyFont="1" applyFill="1" applyBorder="1" applyAlignment="1">
      <alignment vertical="center" wrapText="1"/>
    </xf>
    <xf numFmtId="0" fontId="25" fillId="4" borderId="154" xfId="0" applyFont="1" applyFill="1" applyBorder="1" applyAlignment="1">
      <alignment vertical="center" wrapText="1"/>
    </xf>
    <xf numFmtId="0" fontId="25" fillId="4" borderId="155" xfId="0" applyFont="1" applyFill="1" applyBorder="1" applyAlignment="1">
      <alignment vertical="center" wrapText="1"/>
    </xf>
    <xf numFmtId="0" fontId="25" fillId="4" borderId="0" xfId="0" applyFont="1" applyFill="1" applyAlignment="1">
      <alignment horizontal="center" vertical="center" wrapText="1"/>
    </xf>
    <xf numFmtId="38" fontId="25" fillId="4" borderId="0" xfId="8" applyFont="1" applyFill="1" applyBorder="1" applyAlignment="1">
      <alignment vertical="center" wrapText="1"/>
    </xf>
    <xf numFmtId="38" fontId="25" fillId="4" borderId="156" xfId="8" applyFont="1" applyFill="1" applyBorder="1" applyAlignment="1">
      <alignment vertical="center" wrapText="1"/>
    </xf>
    <xf numFmtId="38" fontId="25" fillId="4" borderId="157" xfId="8" applyFont="1" applyFill="1" applyBorder="1" applyAlignment="1">
      <alignment vertical="center" wrapText="1"/>
    </xf>
    <xf numFmtId="38" fontId="25" fillId="0" borderId="168" xfId="8" applyFont="1" applyFill="1" applyBorder="1" applyAlignment="1">
      <alignment vertical="center" wrapText="1"/>
    </xf>
    <xf numFmtId="38" fontId="25" fillId="0" borderId="109" xfId="8" applyFont="1" applyFill="1" applyBorder="1" applyAlignment="1">
      <alignment horizontal="center" vertical="center" wrapText="1"/>
    </xf>
    <xf numFmtId="38" fontId="25" fillId="0" borderId="110" xfId="8" applyFont="1" applyFill="1" applyBorder="1" applyAlignment="1">
      <alignment horizontal="center" vertical="center" wrapText="1"/>
    </xf>
    <xf numFmtId="0" fontId="61" fillId="4" borderId="0" xfId="0" applyFont="1" applyFill="1" applyAlignment="1">
      <alignment vertical="center" wrapText="1"/>
    </xf>
    <xf numFmtId="0" fontId="72" fillId="4" borderId="0" xfId="0" applyFont="1" applyFill="1">
      <alignment vertical="center"/>
    </xf>
    <xf numFmtId="0" fontId="74" fillId="4" borderId="0" xfId="0" applyFont="1" applyFill="1">
      <alignment vertical="center"/>
    </xf>
    <xf numFmtId="0" fontId="25" fillId="4" borderId="47" xfId="0" applyFont="1" applyFill="1" applyBorder="1" applyAlignment="1">
      <alignment horizontal="right" wrapText="1"/>
    </xf>
    <xf numFmtId="0" fontId="76" fillId="4" borderId="47" xfId="0" applyFont="1" applyFill="1" applyBorder="1">
      <alignment vertical="center"/>
    </xf>
    <xf numFmtId="0" fontId="85" fillId="4" borderId="47" xfId="0" applyFont="1" applyFill="1" applyBorder="1">
      <alignment vertical="center"/>
    </xf>
    <xf numFmtId="0" fontId="25" fillId="4" borderId="0" xfId="0" applyFont="1" applyFill="1" applyAlignment="1">
      <alignment horizontal="right" vertical="center" wrapText="1"/>
    </xf>
    <xf numFmtId="0" fontId="12" fillId="4" borderId="0" xfId="0" applyFont="1" applyFill="1" applyAlignment="1">
      <alignment vertical="center" shrinkToFit="1"/>
    </xf>
    <xf numFmtId="0" fontId="12" fillId="0" borderId="0" xfId="0" applyFont="1" applyAlignment="1">
      <alignment vertical="center" shrinkToFit="1"/>
    </xf>
    <xf numFmtId="186" fontId="25" fillId="13" borderId="113" xfId="8" applyNumberFormat="1" applyFont="1" applyFill="1" applyBorder="1" applyAlignment="1">
      <alignment vertical="center" shrinkToFit="1"/>
    </xf>
    <xf numFmtId="186" fontId="25" fillId="13" borderId="107" xfId="8" applyNumberFormat="1" applyFont="1" applyFill="1" applyBorder="1" applyAlignment="1">
      <alignment vertical="center" shrinkToFit="1"/>
    </xf>
    <xf numFmtId="186" fontId="25" fillId="13" borderId="110" xfId="8" applyNumberFormat="1" applyFont="1" applyFill="1" applyBorder="1" applyAlignment="1">
      <alignment vertical="center" shrinkToFit="1"/>
    </xf>
    <xf numFmtId="186" fontId="25" fillId="12" borderId="105" xfId="8" applyNumberFormat="1" applyFont="1" applyFill="1" applyBorder="1" applyAlignment="1">
      <alignment vertical="center" shrinkToFit="1"/>
    </xf>
    <xf numFmtId="186" fontId="25" fillId="12" borderId="47" xfId="8" applyNumberFormat="1" applyFont="1" applyFill="1" applyBorder="1" applyAlignment="1">
      <alignment vertical="center" shrinkToFit="1"/>
    </xf>
    <xf numFmtId="186" fontId="25" fillId="12" borderId="94" xfId="8" applyNumberFormat="1" applyFont="1" applyFill="1" applyBorder="1" applyAlignment="1">
      <alignment vertical="center" shrinkToFit="1"/>
    </xf>
    <xf numFmtId="186" fontId="25" fillId="12" borderId="96" xfId="8" applyNumberFormat="1" applyFont="1" applyFill="1" applyBorder="1" applyAlignment="1">
      <alignment vertical="center" shrinkToFit="1"/>
    </xf>
    <xf numFmtId="186" fontId="25" fillId="12" borderId="106" xfId="8" applyNumberFormat="1" applyFont="1" applyFill="1" applyBorder="1" applyAlignment="1">
      <alignment vertical="center" shrinkToFit="1"/>
    </xf>
    <xf numFmtId="0" fontId="0" fillId="4" borderId="0" xfId="0" applyFill="1" applyAlignment="1">
      <alignment vertical="center" wrapText="1"/>
    </xf>
    <xf numFmtId="0" fontId="80" fillId="4" borderId="0" xfId="0" applyFont="1" applyFill="1">
      <alignment vertical="center"/>
    </xf>
    <xf numFmtId="0" fontId="25" fillId="4" borderId="0" xfId="0" applyFont="1" applyFill="1" applyAlignment="1"/>
    <xf numFmtId="0" fontId="25" fillId="4" borderId="0" xfId="0" applyFont="1" applyFill="1" applyAlignment="1">
      <alignment horizontal="right"/>
    </xf>
    <xf numFmtId="0" fontId="83" fillId="4" borderId="0" xfId="0" applyFont="1" applyFill="1">
      <alignment vertical="center"/>
    </xf>
    <xf numFmtId="0" fontId="25" fillId="4" borderId="47" xfId="0" applyFont="1" applyFill="1" applyBorder="1" applyAlignment="1">
      <alignment horizontal="right"/>
    </xf>
    <xf numFmtId="0" fontId="25" fillId="12" borderId="66" xfId="0" applyFont="1" applyFill="1" applyBorder="1" applyAlignment="1">
      <alignment horizontal="center" vertical="center" wrapText="1"/>
    </xf>
    <xf numFmtId="0" fontId="79" fillId="4" borderId="0" xfId="0" applyFont="1" applyFill="1" applyAlignment="1">
      <alignment vertical="center" wrapText="1"/>
    </xf>
    <xf numFmtId="0" fontId="25" fillId="5" borderId="0" xfId="0" applyFont="1" applyFill="1" applyAlignment="1">
      <alignment vertical="center" wrapText="1"/>
    </xf>
    <xf numFmtId="0" fontId="25" fillId="0" borderId="0" xfId="0" applyFont="1" applyAlignment="1">
      <alignment vertical="center" wrapText="1"/>
    </xf>
    <xf numFmtId="0" fontId="25" fillId="0" borderId="47" xfId="0" applyFont="1" applyBorder="1" applyAlignment="1">
      <alignment vertical="center" wrapText="1"/>
    </xf>
    <xf numFmtId="0" fontId="75" fillId="0" borderId="0" xfId="0" applyFont="1" applyAlignment="1">
      <alignment vertical="center" wrapText="1"/>
    </xf>
    <xf numFmtId="10" fontId="12" fillId="12" borderId="105" xfId="12" applyNumberFormat="1" applyFont="1" applyFill="1" applyBorder="1" applyAlignment="1">
      <alignment vertical="center" wrapText="1"/>
    </xf>
    <xf numFmtId="38" fontId="87" fillId="3" borderId="0" xfId="8" applyFont="1" applyFill="1" applyBorder="1" applyAlignment="1">
      <alignment vertical="center" wrapText="1"/>
    </xf>
    <xf numFmtId="0" fontId="0" fillId="0" borderId="0" xfId="0" applyAlignment="1">
      <alignment vertical="center" wrapText="1"/>
    </xf>
    <xf numFmtId="0" fontId="0" fillId="0" borderId="124" xfId="0" applyBorder="1" applyAlignment="1">
      <alignment horizontal="center" vertical="center" wrapText="1"/>
    </xf>
    <xf numFmtId="0" fontId="12" fillId="0" borderId="0" xfId="0" applyFont="1" applyAlignment="1">
      <alignment horizontal="center" vertical="center" wrapText="1"/>
    </xf>
    <xf numFmtId="0" fontId="25" fillId="12" borderId="124" xfId="0" applyFont="1" applyFill="1" applyBorder="1" applyAlignment="1">
      <alignment horizontal="right" vertical="center" wrapText="1"/>
    </xf>
    <xf numFmtId="0" fontId="25" fillId="12" borderId="137" xfId="8" applyNumberFormat="1" applyFont="1" applyFill="1" applyBorder="1" applyAlignment="1">
      <alignment horizontal="right" vertical="center" wrapText="1"/>
    </xf>
    <xf numFmtId="0" fontId="25" fillId="12" borderId="23" xfId="8" applyNumberFormat="1" applyFont="1" applyFill="1" applyBorder="1" applyAlignment="1">
      <alignment horizontal="right" vertical="center" wrapText="1"/>
    </xf>
    <xf numFmtId="0" fontId="25" fillId="12" borderId="113" xfId="8" applyNumberFormat="1" applyFont="1" applyFill="1" applyBorder="1" applyAlignment="1">
      <alignment horizontal="right" vertical="center" wrapText="1"/>
    </xf>
    <xf numFmtId="0" fontId="25" fillId="12" borderId="137" xfId="8" applyNumberFormat="1" applyFont="1" applyFill="1" applyBorder="1" applyAlignment="1">
      <alignment horizontal="center" vertical="center" wrapText="1"/>
    </xf>
    <xf numFmtId="0" fontId="25" fillId="12" borderId="109" xfId="0" applyFont="1" applyFill="1" applyBorder="1" applyAlignment="1">
      <alignment horizontal="right" vertical="center" wrapText="1"/>
    </xf>
    <xf numFmtId="0" fontId="25" fillId="12" borderId="109" xfId="8" applyNumberFormat="1" applyFont="1" applyFill="1" applyBorder="1" applyAlignment="1">
      <alignment horizontal="right" vertical="center" wrapText="1"/>
    </xf>
    <xf numFmtId="0" fontId="25" fillId="12" borderId="29" xfId="8" applyNumberFormat="1" applyFont="1" applyFill="1" applyBorder="1" applyAlignment="1">
      <alignment horizontal="right" vertical="center" wrapText="1"/>
    </xf>
    <xf numFmtId="0" fontId="25" fillId="12" borderId="169" xfId="8" applyNumberFormat="1" applyFont="1" applyFill="1" applyBorder="1" applyAlignment="1">
      <alignment horizontal="right" vertical="center" wrapText="1"/>
    </xf>
    <xf numFmtId="0" fontId="25" fillId="12" borderId="109" xfId="8" applyNumberFormat="1" applyFont="1" applyFill="1" applyBorder="1" applyAlignment="1">
      <alignment horizontal="center" vertical="center" wrapText="1"/>
    </xf>
    <xf numFmtId="0" fontId="25" fillId="12" borderId="76" xfId="0" applyFont="1" applyFill="1" applyBorder="1" applyAlignment="1">
      <alignment horizontal="right" vertical="center" wrapText="1"/>
    </xf>
    <xf numFmtId="0" fontId="25" fillId="12" borderId="105" xfId="8" applyNumberFormat="1" applyFont="1" applyFill="1" applyBorder="1" applyAlignment="1">
      <alignment horizontal="right" vertical="center" wrapText="1"/>
    </xf>
    <xf numFmtId="0" fontId="25" fillId="12" borderId="47" xfId="8" applyNumberFormat="1" applyFont="1" applyFill="1" applyBorder="1" applyAlignment="1">
      <alignment horizontal="right" vertical="center" wrapText="1"/>
    </xf>
    <xf numFmtId="0" fontId="25" fillId="12" borderId="110" xfId="8" applyNumberFormat="1" applyFont="1" applyFill="1" applyBorder="1" applyAlignment="1">
      <alignment horizontal="right" vertical="center" wrapText="1"/>
    </xf>
    <xf numFmtId="0" fontId="25" fillId="12" borderId="105" xfId="8" applyNumberFormat="1" applyFont="1" applyFill="1" applyBorder="1" applyAlignment="1">
      <alignment horizontal="center" vertical="center" wrapText="1"/>
    </xf>
    <xf numFmtId="0" fontId="25" fillId="12" borderId="105" xfId="0" applyFont="1" applyFill="1" applyBorder="1" applyAlignment="1">
      <alignment horizontal="right" vertical="center" wrapText="1"/>
    </xf>
    <xf numFmtId="38" fontId="25" fillId="12" borderId="105" xfId="8" applyFont="1" applyFill="1" applyBorder="1" applyAlignment="1">
      <alignment horizontal="right" vertical="center" wrapText="1"/>
    </xf>
    <xf numFmtId="38" fontId="25" fillId="13" borderId="105" xfId="8" applyFont="1" applyFill="1" applyBorder="1" applyAlignment="1">
      <alignment horizontal="right" vertical="center" wrapText="1"/>
    </xf>
    <xf numFmtId="38" fontId="25" fillId="13" borderId="47" xfId="8" applyFont="1" applyFill="1" applyBorder="1" applyAlignment="1">
      <alignment horizontal="right" vertical="center" wrapText="1"/>
    </xf>
    <xf numFmtId="38" fontId="25" fillId="13" borderId="94" xfId="8" applyFont="1" applyFill="1" applyBorder="1" applyAlignment="1">
      <alignment horizontal="right" vertical="center" wrapText="1"/>
    </xf>
    <xf numFmtId="0" fontId="25" fillId="3" borderId="0" xfId="0" applyFont="1" applyFill="1" applyAlignment="1">
      <alignment horizontal="right" vertical="center" wrapText="1"/>
    </xf>
    <xf numFmtId="38" fontId="25" fillId="3" borderId="0" xfId="8" applyFont="1" applyFill="1" applyBorder="1" applyAlignment="1">
      <alignment horizontal="right" vertical="center" wrapText="1"/>
    </xf>
    <xf numFmtId="38" fontId="25" fillId="3" borderId="0" xfId="8" applyFont="1" applyFill="1" applyBorder="1" applyAlignment="1">
      <alignment horizontal="center" vertical="center" wrapText="1"/>
    </xf>
    <xf numFmtId="0" fontId="25" fillId="12" borderId="89" xfId="8" applyNumberFormat="1" applyFont="1" applyFill="1" applyBorder="1" applyAlignment="1">
      <alignment horizontal="center" vertical="center" wrapText="1"/>
    </xf>
    <xf numFmtId="0" fontId="25" fillId="12" borderId="123" xfId="8" applyNumberFormat="1" applyFont="1" applyFill="1" applyBorder="1" applyAlignment="1">
      <alignment horizontal="right" vertical="center" wrapText="1"/>
    </xf>
    <xf numFmtId="0" fontId="25" fillId="12" borderId="80" xfId="8" applyNumberFormat="1" applyFont="1" applyFill="1" applyBorder="1" applyAlignment="1">
      <alignment horizontal="center" vertical="center" wrapText="1"/>
    </xf>
    <xf numFmtId="0" fontId="25" fillId="12" borderId="169" xfId="0" applyFont="1" applyFill="1" applyBorder="1" applyAlignment="1">
      <alignment horizontal="center" vertical="center" wrapText="1"/>
    </xf>
    <xf numFmtId="0" fontId="25" fillId="12" borderId="77" xfId="8" applyNumberFormat="1" applyFont="1" applyFill="1" applyBorder="1" applyAlignment="1">
      <alignment horizontal="center" vertical="center" wrapText="1"/>
    </xf>
    <xf numFmtId="0" fontId="25" fillId="0" borderId="46" xfId="0" applyFont="1" applyBorder="1" applyAlignment="1">
      <alignment horizontal="center" vertical="center" wrapText="1"/>
    </xf>
    <xf numFmtId="38" fontId="25" fillId="13" borderId="111" xfId="8" applyFont="1" applyFill="1" applyBorder="1" applyAlignment="1">
      <alignment horizontal="right" vertical="center" wrapText="1"/>
    </xf>
    <xf numFmtId="0" fontId="25" fillId="12" borderId="111" xfId="0" applyFont="1" applyFill="1" applyBorder="1" applyAlignment="1">
      <alignment horizontal="right" vertical="center" wrapText="1"/>
    </xf>
    <xf numFmtId="38" fontId="25" fillId="12" borderId="111" xfId="8" applyFont="1" applyFill="1" applyBorder="1" applyAlignment="1">
      <alignment horizontal="right" vertical="center" wrapText="1"/>
    </xf>
    <xf numFmtId="38" fontId="25" fillId="13" borderId="45" xfId="8" applyFont="1" applyFill="1" applyBorder="1" applyAlignment="1">
      <alignment horizontal="right" vertical="center" wrapText="1"/>
    </xf>
    <xf numFmtId="187" fontId="12" fillId="12" borderId="111" xfId="12" applyNumberFormat="1" applyFont="1" applyFill="1" applyBorder="1" applyAlignment="1">
      <alignment vertical="center" wrapText="1"/>
    </xf>
    <xf numFmtId="0" fontId="12" fillId="4" borderId="33" xfId="0" applyFont="1" applyFill="1" applyBorder="1" applyAlignment="1">
      <alignment vertical="center" shrinkToFit="1"/>
    </xf>
    <xf numFmtId="0" fontId="12" fillId="4" borderId="33" xfId="0" applyFont="1" applyFill="1" applyBorder="1" applyAlignment="1">
      <alignment horizontal="right" vertical="center" wrapText="1"/>
    </xf>
    <xf numFmtId="0" fontId="0" fillId="4" borderId="51" xfId="0" applyFill="1" applyBorder="1" applyAlignment="1">
      <alignment horizontal="center" vertical="center" wrapText="1"/>
    </xf>
    <xf numFmtId="0" fontId="0" fillId="4" borderId="53" xfId="0"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25" fillId="4" borderId="105" xfId="0" applyFont="1" applyFill="1" applyBorder="1" applyAlignment="1">
      <alignment horizontal="right" vertical="center" wrapText="1"/>
    </xf>
    <xf numFmtId="0" fontId="25" fillId="4" borderId="123" xfId="0" applyFont="1" applyFill="1" applyBorder="1" applyAlignment="1">
      <alignment horizontal="right" vertical="center" wrapText="1"/>
    </xf>
    <xf numFmtId="0" fontId="25" fillId="4" borderId="94" xfId="0" applyFont="1" applyFill="1" applyBorder="1" applyAlignment="1">
      <alignment horizontal="right" vertical="center" wrapText="1"/>
    </xf>
    <xf numFmtId="0" fontId="25" fillId="4" borderId="106" xfId="0" applyFont="1" applyFill="1" applyBorder="1" applyAlignment="1">
      <alignment horizontal="right" vertical="center" wrapText="1"/>
    </xf>
    <xf numFmtId="0" fontId="25" fillId="4" borderId="113" xfId="0" applyFont="1" applyFill="1" applyBorder="1" applyAlignment="1">
      <alignment horizontal="center" vertical="center" wrapText="1"/>
    </xf>
    <xf numFmtId="10" fontId="12" fillId="4" borderId="123" xfId="12" applyNumberFormat="1" applyFont="1" applyFill="1" applyBorder="1" applyAlignment="1">
      <alignment vertical="center" wrapText="1"/>
    </xf>
    <xf numFmtId="0" fontId="25" fillId="4" borderId="109" xfId="0" applyFont="1" applyFill="1" applyBorder="1" applyAlignment="1">
      <alignment horizontal="center" vertical="center" wrapText="1"/>
    </xf>
    <xf numFmtId="10" fontId="12" fillId="4" borderId="169" xfId="12" applyNumberFormat="1" applyFont="1" applyFill="1" applyBorder="1" applyAlignment="1">
      <alignment vertical="center" wrapText="1"/>
    </xf>
    <xf numFmtId="0" fontId="25" fillId="4" borderId="105" xfId="0" applyFont="1" applyFill="1" applyBorder="1" applyAlignment="1">
      <alignment horizontal="center" vertical="center" wrapText="1"/>
    </xf>
    <xf numFmtId="10" fontId="12" fillId="4" borderId="110" xfId="12" applyNumberFormat="1" applyFont="1" applyFill="1" applyBorder="1" applyAlignment="1">
      <alignment vertical="center" wrapText="1"/>
    </xf>
    <xf numFmtId="0" fontId="25" fillId="4" borderId="47" xfId="0" applyFont="1" applyFill="1" applyBorder="1" applyAlignment="1">
      <alignment horizontal="center" vertical="center" wrapText="1"/>
    </xf>
    <xf numFmtId="10" fontId="12" fillId="4" borderId="105" xfId="12" applyNumberFormat="1" applyFont="1" applyFill="1" applyBorder="1" applyAlignment="1">
      <alignment vertical="center" wrapText="1"/>
    </xf>
    <xf numFmtId="10" fontId="12" fillId="4" borderId="137" xfId="12" applyNumberFormat="1" applyFont="1" applyFill="1" applyBorder="1" applyAlignment="1">
      <alignment vertical="center" wrapText="1"/>
    </xf>
    <xf numFmtId="10" fontId="12" fillId="4" borderId="109" xfId="12" applyNumberFormat="1" applyFont="1" applyFill="1" applyBorder="1" applyAlignment="1">
      <alignment vertical="center" wrapText="1"/>
    </xf>
    <xf numFmtId="0" fontId="9" fillId="0" borderId="0" xfId="11" applyFont="1">
      <alignment vertical="center"/>
    </xf>
    <xf numFmtId="0" fontId="15" fillId="0" borderId="174" xfId="0" applyFont="1" applyBorder="1" applyAlignment="1">
      <alignment horizontal="right" vertical="center" justifyLastLine="1"/>
    </xf>
    <xf numFmtId="0" fontId="8" fillId="0" borderId="0" xfId="13">
      <alignment vertical="center"/>
    </xf>
    <xf numFmtId="0" fontId="8" fillId="0" borderId="5" xfId="13" applyBorder="1">
      <alignment vertical="center"/>
    </xf>
    <xf numFmtId="0" fontId="8" fillId="0" borderId="59" xfId="13" applyBorder="1" applyAlignment="1">
      <alignment horizontal="center" vertical="center"/>
    </xf>
    <xf numFmtId="0" fontId="8" fillId="0" borderId="176" xfId="13" applyBorder="1" applyAlignment="1">
      <alignment horizontal="center" vertical="center"/>
    </xf>
    <xf numFmtId="0" fontId="8" fillId="0" borderId="0" xfId="13" applyAlignment="1">
      <alignment horizontal="right" vertical="center"/>
    </xf>
    <xf numFmtId="0" fontId="8" fillId="0" borderId="5" xfId="13" applyBorder="1" applyAlignment="1">
      <alignment horizontal="center" vertical="center"/>
    </xf>
    <xf numFmtId="0" fontId="8" fillId="0" borderId="39" xfId="13" applyBorder="1" applyAlignment="1">
      <alignment horizontal="center" vertical="center"/>
    </xf>
    <xf numFmtId="0" fontId="8" fillId="0" borderId="177" xfId="13" applyBorder="1">
      <alignment vertical="center"/>
    </xf>
    <xf numFmtId="0" fontId="8" fillId="0" borderId="25" xfId="13" applyBorder="1">
      <alignment vertical="center"/>
    </xf>
    <xf numFmtId="0" fontId="8" fillId="0" borderId="179" xfId="13" applyBorder="1">
      <alignment vertical="center"/>
    </xf>
    <xf numFmtId="0" fontId="8" fillId="0" borderId="178" xfId="13" applyBorder="1">
      <alignment vertical="center"/>
    </xf>
    <xf numFmtId="0" fontId="8" fillId="0" borderId="25" xfId="13" applyBorder="1" applyAlignment="1">
      <alignment horizontal="center" vertical="center"/>
    </xf>
    <xf numFmtId="0" fontId="7" fillId="5" borderId="102" xfId="11" applyFont="1" applyFill="1" applyBorder="1" applyAlignment="1">
      <alignment horizontal="center" vertical="center"/>
    </xf>
    <xf numFmtId="0" fontId="6" fillId="0" borderId="5" xfId="13" applyFont="1" applyBorder="1">
      <alignment vertical="center"/>
    </xf>
    <xf numFmtId="0" fontId="43" fillId="0" borderId="0" xfId="13" applyFont="1" applyAlignment="1">
      <alignment horizontal="right" vertical="center"/>
    </xf>
    <xf numFmtId="0" fontId="35" fillId="14" borderId="59" xfId="11" applyFont="1" applyFill="1" applyBorder="1" applyAlignment="1">
      <alignment horizontal="center" vertical="center"/>
    </xf>
    <xf numFmtId="12" fontId="17" fillId="14" borderId="24" xfId="0" applyNumberFormat="1" applyFont="1" applyFill="1" applyBorder="1" applyAlignment="1">
      <alignment vertical="center" shrinkToFit="1"/>
    </xf>
    <xf numFmtId="178" fontId="21" fillId="14" borderId="84" xfId="0" applyNumberFormat="1" applyFont="1" applyFill="1" applyBorder="1">
      <alignment vertical="center"/>
    </xf>
    <xf numFmtId="178" fontId="15" fillId="14" borderId="84" xfId="0" applyNumberFormat="1" applyFont="1" applyFill="1" applyBorder="1">
      <alignment vertical="center"/>
    </xf>
    <xf numFmtId="0" fontId="8" fillId="14" borderId="176" xfId="13" applyFill="1" applyBorder="1">
      <alignment vertical="center"/>
    </xf>
    <xf numFmtId="0" fontId="8" fillId="14" borderId="5" xfId="13" applyFill="1" applyBorder="1">
      <alignment vertical="center"/>
    </xf>
    <xf numFmtId="181" fontId="8" fillId="14" borderId="5" xfId="13" applyNumberFormat="1" applyFill="1" applyBorder="1">
      <alignment vertical="center"/>
    </xf>
    <xf numFmtId="0" fontId="8" fillId="14" borderId="178" xfId="13" applyFill="1" applyBorder="1">
      <alignment vertical="center"/>
    </xf>
    <xf numFmtId="0" fontId="8" fillId="14" borderId="25" xfId="13" applyFill="1" applyBorder="1">
      <alignment vertical="center"/>
    </xf>
    <xf numFmtId="0" fontId="0" fillId="0" borderId="97" xfId="11" applyFont="1" applyBorder="1" applyAlignment="1">
      <alignment horizontal="center" vertical="center"/>
    </xf>
    <xf numFmtId="0" fontId="0" fillId="0" borderId="1" xfId="11" applyFont="1" applyBorder="1" applyAlignment="1">
      <alignment horizontal="center" vertical="center"/>
    </xf>
    <xf numFmtId="0" fontId="0" fillId="14" borderId="93" xfId="11" applyFont="1" applyFill="1" applyBorder="1" applyAlignment="1">
      <alignment horizontal="center" vertical="center" wrapText="1"/>
    </xf>
    <xf numFmtId="38" fontId="10" fillId="14" borderId="25" xfId="8" applyFont="1" applyFill="1" applyBorder="1" applyAlignment="1">
      <alignment horizontal="right" vertical="center"/>
    </xf>
    <xf numFmtId="38" fontId="10" fillId="14" borderId="95" xfId="8" applyFont="1" applyFill="1" applyBorder="1" applyAlignment="1">
      <alignment horizontal="right" vertical="center"/>
    </xf>
    <xf numFmtId="38" fontId="10" fillId="14" borderId="69" xfId="8" applyFont="1" applyFill="1" applyBorder="1">
      <alignment vertical="center"/>
    </xf>
    <xf numFmtId="38" fontId="10" fillId="14" borderId="106" xfId="8" applyFont="1" applyFill="1" applyBorder="1">
      <alignment vertical="center"/>
    </xf>
    <xf numFmtId="38" fontId="10" fillId="14" borderId="78" xfId="8" applyFont="1" applyFill="1" applyBorder="1" applyAlignment="1">
      <alignment horizontal="right" vertical="center"/>
    </xf>
    <xf numFmtId="38" fontId="10" fillId="14" borderId="108" xfId="8" applyFont="1" applyFill="1" applyBorder="1" applyAlignment="1">
      <alignment horizontal="right" vertical="center"/>
    </xf>
    <xf numFmtId="38" fontId="10" fillId="14" borderId="107" xfId="11" applyNumberFormat="1" applyFill="1" applyBorder="1">
      <alignment vertical="center"/>
    </xf>
    <xf numFmtId="38" fontId="10" fillId="14" borderId="109" xfId="11" applyNumberFormat="1" applyFill="1" applyBorder="1">
      <alignment vertical="center"/>
    </xf>
    <xf numFmtId="38" fontId="10" fillId="14" borderId="76" xfId="8" applyFont="1" applyFill="1" applyBorder="1" applyAlignment="1">
      <alignment horizontal="right" vertical="center"/>
    </xf>
    <xf numFmtId="38" fontId="10" fillId="14" borderId="110" xfId="11" applyNumberFormat="1" applyFill="1" applyBorder="1">
      <alignment vertical="center"/>
    </xf>
    <xf numFmtId="184" fontId="10" fillId="14" borderId="111" xfId="8" applyNumberFormat="1" applyFont="1" applyFill="1" applyBorder="1" applyAlignment="1">
      <alignment horizontal="right" vertical="center" wrapText="1"/>
    </xf>
    <xf numFmtId="10" fontId="0" fillId="14" borderId="97" xfId="11" applyNumberFormat="1" applyFont="1" applyFill="1" applyBorder="1" applyAlignment="1">
      <alignment horizontal="right" vertical="center" wrapText="1"/>
    </xf>
    <xf numFmtId="10" fontId="0" fillId="14" borderId="111" xfId="11" applyNumberFormat="1" applyFont="1" applyFill="1" applyBorder="1" applyAlignment="1">
      <alignment horizontal="right" vertical="center" wrapText="1"/>
    </xf>
    <xf numFmtId="184" fontId="0" fillId="14" borderId="97" xfId="11" applyNumberFormat="1" applyFont="1" applyFill="1" applyBorder="1" applyAlignment="1">
      <alignment horizontal="right" vertical="center" wrapText="1"/>
    </xf>
    <xf numFmtId="184" fontId="0" fillId="14" borderId="111" xfId="11" applyNumberFormat="1" applyFont="1" applyFill="1" applyBorder="1" applyAlignment="1">
      <alignment horizontal="right" vertical="center" wrapText="1"/>
    </xf>
    <xf numFmtId="38" fontId="0" fillId="14" borderId="76" xfId="11" applyNumberFormat="1" applyFont="1" applyFill="1" applyBorder="1" applyAlignment="1">
      <alignment horizontal="right" vertical="center" wrapText="1"/>
    </xf>
    <xf numFmtId="38" fontId="0" fillId="14" borderId="105" xfId="11" applyNumberFormat="1" applyFont="1" applyFill="1" applyBorder="1" applyAlignment="1">
      <alignment horizontal="right" vertical="center" wrapText="1"/>
    </xf>
    <xf numFmtId="181" fontId="10" fillId="14" borderId="97" xfId="11" applyNumberFormat="1" applyFill="1" applyBorder="1" applyAlignment="1">
      <alignment horizontal="right" vertical="center" wrapText="1"/>
    </xf>
    <xf numFmtId="181" fontId="10" fillId="14" borderId="111" xfId="11" applyNumberFormat="1" applyFill="1" applyBorder="1" applyAlignment="1">
      <alignment horizontal="right" vertical="center" wrapText="1"/>
    </xf>
    <xf numFmtId="38" fontId="0" fillId="14" borderId="111" xfId="8" applyFont="1" applyFill="1" applyBorder="1" applyAlignment="1">
      <alignment horizontal="right" vertical="center"/>
    </xf>
    <xf numFmtId="38" fontId="10" fillId="14" borderId="111" xfId="11" applyNumberFormat="1" applyFill="1" applyBorder="1">
      <alignment vertical="center"/>
    </xf>
    <xf numFmtId="0" fontId="47" fillId="2" borderId="95" xfId="11" applyFont="1" applyFill="1" applyBorder="1" applyAlignment="1">
      <alignment horizontal="center" vertical="center" wrapText="1"/>
    </xf>
    <xf numFmtId="181" fontId="10" fillId="14" borderId="59" xfId="11" applyNumberFormat="1" applyFill="1" applyBorder="1">
      <alignment vertical="center"/>
    </xf>
    <xf numFmtId="0" fontId="8" fillId="0" borderId="37" xfId="13" applyBorder="1">
      <alignment vertical="center"/>
    </xf>
    <xf numFmtId="0" fontId="3" fillId="0" borderId="176" xfId="13" applyFont="1" applyBorder="1">
      <alignment vertical="center"/>
    </xf>
    <xf numFmtId="180" fontId="15" fillId="14" borderId="86" xfId="0" applyNumberFormat="1" applyFont="1" applyFill="1" applyBorder="1" applyAlignment="1">
      <alignment vertical="center" justifyLastLine="1"/>
    </xf>
    <xf numFmtId="0" fontId="25" fillId="14" borderId="73" xfId="0" applyFont="1" applyFill="1" applyBorder="1">
      <alignment vertical="center"/>
    </xf>
    <xf numFmtId="0" fontId="25" fillId="14" borderId="59" xfId="0" applyFont="1" applyFill="1" applyBorder="1">
      <alignment vertical="center"/>
    </xf>
    <xf numFmtId="0" fontId="0" fillId="14" borderId="0" xfId="0" applyFill="1" applyAlignment="1">
      <alignment horizontal="center" vertical="center"/>
    </xf>
    <xf numFmtId="0" fontId="25" fillId="14" borderId="60" xfId="0" applyFont="1" applyFill="1" applyBorder="1">
      <alignment vertical="center"/>
    </xf>
    <xf numFmtId="0" fontId="0" fillId="0" borderId="4" xfId="0" applyBorder="1" applyAlignment="1">
      <alignment vertical="center" wrapText="1"/>
    </xf>
    <xf numFmtId="181" fontId="30" fillId="2" borderId="29" xfId="0" applyNumberFormat="1" applyFont="1" applyFill="1" applyBorder="1" applyAlignment="1">
      <alignment horizontal="right" vertical="center" shrinkToFit="1"/>
    </xf>
    <xf numFmtId="0" fontId="12" fillId="0" borderId="32" xfId="0" applyFont="1" applyBorder="1">
      <alignment vertical="center"/>
    </xf>
    <xf numFmtId="0" fontId="12" fillId="0" borderId="33" xfId="0" applyFont="1" applyBorder="1">
      <alignment vertical="center"/>
    </xf>
    <xf numFmtId="0" fontId="12" fillId="0" borderId="76" xfId="0" applyFont="1" applyBorder="1">
      <alignment vertical="center"/>
    </xf>
    <xf numFmtId="0" fontId="12" fillId="0" borderId="47" xfId="0" applyFont="1" applyBorder="1">
      <alignment vertical="center"/>
    </xf>
    <xf numFmtId="0" fontId="12" fillId="0" borderId="77" xfId="0" applyFont="1" applyBorder="1">
      <alignment vertical="center"/>
    </xf>
    <xf numFmtId="0" fontId="41" fillId="14" borderId="25" xfId="10" applyFont="1" applyFill="1" applyBorder="1" applyAlignment="1">
      <alignment horizontal="center" vertical="center" wrapText="1"/>
    </xf>
    <xf numFmtId="0" fontId="30" fillId="0" borderId="33" xfId="0" applyFont="1" applyBorder="1" applyAlignment="1">
      <alignment horizontal="distributed" vertical="center"/>
    </xf>
    <xf numFmtId="0" fontId="30" fillId="0" borderId="90" xfId="0" applyFont="1" applyBorder="1" applyAlignment="1">
      <alignment horizontal="distributed" vertical="center" justifyLastLine="1"/>
    </xf>
    <xf numFmtId="0" fontId="30" fillId="0" borderId="58" xfId="0" applyFont="1" applyBorder="1" applyAlignment="1">
      <alignment horizontal="left" vertical="center" justifyLastLine="1"/>
    </xf>
    <xf numFmtId="0" fontId="30" fillId="0" borderId="28" xfId="0" applyFont="1" applyBorder="1" applyAlignment="1">
      <alignment horizontal="left" vertical="center" justifyLastLine="1"/>
    </xf>
    <xf numFmtId="0" fontId="30" fillId="0" borderId="29" xfId="0" applyFont="1" applyBorder="1" applyAlignment="1">
      <alignment horizontal="left" vertical="center" justifyLastLine="1"/>
    </xf>
    <xf numFmtId="0" fontId="30" fillId="0" borderId="60" xfId="0" applyFont="1" applyBorder="1" applyAlignment="1">
      <alignment horizontal="left" vertical="center" justifyLastLine="1"/>
    </xf>
    <xf numFmtId="0" fontId="30" fillId="0" borderId="58" xfId="0" applyFont="1" applyBorder="1" applyAlignment="1">
      <alignment horizontal="center" vertical="center" justifyLastLine="1"/>
    </xf>
    <xf numFmtId="181" fontId="2" fillId="0" borderId="182" xfId="10" applyNumberFormat="1" applyFont="1" applyBorder="1" applyAlignment="1">
      <alignment horizontal="center" vertical="center"/>
    </xf>
    <xf numFmtId="181" fontId="2" fillId="0" borderId="25" xfId="10" applyNumberFormat="1" applyFont="1" applyBorder="1" applyAlignment="1">
      <alignment horizontal="center" vertical="center"/>
    </xf>
    <xf numFmtId="179" fontId="15" fillId="0" borderId="25" xfId="0" applyNumberFormat="1" applyFont="1" applyBorder="1" applyAlignment="1">
      <alignment horizontal="center" vertical="center" justifyLastLine="1" shrinkToFit="1"/>
    </xf>
    <xf numFmtId="0" fontId="15" fillId="3" borderId="34" xfId="0" applyFont="1" applyFill="1" applyBorder="1" applyAlignment="1">
      <alignment horizontal="distributed" vertical="center" wrapText="1" justifyLastLine="1"/>
    </xf>
    <xf numFmtId="0" fontId="5" fillId="4" borderId="28" xfId="11" applyFont="1" applyFill="1" applyBorder="1" applyAlignment="1">
      <alignment horizontal="left" vertical="center" wrapText="1"/>
    </xf>
    <xf numFmtId="0" fontId="10" fillId="4" borderId="29" xfId="11" applyFill="1" applyBorder="1" applyAlignment="1">
      <alignment horizontal="left" vertical="center" wrapText="1"/>
    </xf>
    <xf numFmtId="0" fontId="10" fillId="4" borderId="28" xfId="11" applyFill="1" applyBorder="1" applyAlignment="1">
      <alignment horizontal="left" vertical="center" wrapText="1"/>
    </xf>
    <xf numFmtId="0" fontId="4" fillId="10" borderId="28" xfId="11" applyFont="1" applyFill="1" applyBorder="1" applyAlignment="1">
      <alignment horizontal="center" vertical="center"/>
    </xf>
    <xf numFmtId="0" fontId="10" fillId="10" borderId="29" xfId="11" applyFill="1" applyBorder="1" applyAlignment="1">
      <alignment horizontal="center" vertical="center"/>
    </xf>
    <xf numFmtId="0" fontId="10" fillId="10" borderId="60" xfId="11" applyFill="1" applyBorder="1" applyAlignment="1">
      <alignment horizontal="center" vertical="center"/>
    </xf>
    <xf numFmtId="0" fontId="7" fillId="10" borderId="28" xfId="11" applyFont="1" applyFill="1" applyBorder="1" applyAlignment="1">
      <alignment horizontal="center" vertical="center"/>
    </xf>
    <xf numFmtId="0" fontId="4" fillId="4" borderId="29" xfId="11" applyFont="1" applyFill="1" applyBorder="1" applyAlignment="1">
      <alignment horizontal="left" vertical="center" wrapText="1"/>
    </xf>
    <xf numFmtId="0" fontId="10" fillId="4" borderId="60" xfId="11" applyFill="1" applyBorder="1" applyAlignment="1">
      <alignment horizontal="left" vertical="center" wrapText="1"/>
    </xf>
    <xf numFmtId="0" fontId="10" fillId="4" borderId="28" xfId="11" applyFill="1" applyBorder="1" applyAlignment="1">
      <alignment horizontal="left" vertical="center"/>
    </xf>
    <xf numFmtId="0" fontId="10" fillId="4" borderId="29" xfId="11" applyFill="1" applyBorder="1" applyAlignment="1">
      <alignment horizontal="left" vertical="center"/>
    </xf>
    <xf numFmtId="0" fontId="4" fillId="4" borderId="28" xfId="11" applyFont="1" applyFill="1" applyBorder="1" applyAlignment="1">
      <alignment horizontal="left" vertical="center"/>
    </xf>
    <xf numFmtId="0" fontId="43" fillId="0" borderId="62" xfId="11" applyFont="1" applyBorder="1" applyAlignment="1">
      <alignment horizontal="center" vertical="center"/>
    </xf>
    <xf numFmtId="0" fontId="10" fillId="10" borderId="28" xfId="11" applyFill="1" applyBorder="1" applyAlignment="1">
      <alignment horizontal="center" vertical="center"/>
    </xf>
    <xf numFmtId="0" fontId="9" fillId="4" borderId="29" xfId="11" applyFont="1" applyFill="1" applyBorder="1">
      <alignment vertical="center"/>
    </xf>
    <xf numFmtId="0" fontId="9" fillId="4" borderId="60" xfId="11" applyFont="1" applyFill="1" applyBorder="1">
      <alignment vertical="center"/>
    </xf>
    <xf numFmtId="0" fontId="2" fillId="4" borderId="28" xfId="11" applyFont="1" applyFill="1" applyBorder="1" applyAlignment="1">
      <alignment horizontal="left" vertical="center"/>
    </xf>
    <xf numFmtId="0" fontId="7" fillId="4" borderId="28" xfId="11" applyFont="1" applyFill="1" applyBorder="1" applyAlignment="1">
      <alignment horizontal="left" vertical="center" wrapText="1"/>
    </xf>
    <xf numFmtId="0" fontId="35" fillId="9" borderId="20" xfId="11" applyFont="1" applyFill="1" applyBorder="1" applyAlignment="1">
      <alignment horizontal="left" vertical="center" wrapText="1" indent="1"/>
    </xf>
    <xf numFmtId="0" fontId="35" fillId="9" borderId="21" xfId="11" applyFont="1" applyFill="1" applyBorder="1" applyAlignment="1">
      <alignment horizontal="left" vertical="center" wrapText="1" indent="1"/>
    </xf>
    <xf numFmtId="0" fontId="35" fillId="9" borderId="22" xfId="11" applyFont="1" applyFill="1" applyBorder="1" applyAlignment="1">
      <alignment horizontal="left" vertical="center" wrapText="1" indent="1"/>
    </xf>
    <xf numFmtId="0" fontId="35" fillId="4" borderId="28" xfId="11" applyFont="1" applyFill="1" applyBorder="1" applyAlignment="1">
      <alignment horizontal="left" vertical="center" wrapText="1"/>
    </xf>
    <xf numFmtId="0" fontId="8" fillId="4" borderId="28" xfId="11" applyFont="1" applyFill="1" applyBorder="1" applyAlignment="1">
      <alignment vertical="center" wrapText="1"/>
    </xf>
    <xf numFmtId="0" fontId="10" fillId="4" borderId="29" xfId="11" applyFill="1" applyBorder="1" applyAlignment="1">
      <alignment vertical="center" wrapText="1"/>
    </xf>
    <xf numFmtId="0" fontId="10" fillId="4" borderId="60" xfId="11" applyFill="1" applyBorder="1" applyAlignment="1">
      <alignment vertical="center" wrapText="1"/>
    </xf>
    <xf numFmtId="0" fontId="2" fillId="4" borderId="28" xfId="11" applyFont="1" applyFill="1" applyBorder="1" applyAlignment="1">
      <alignment horizontal="left" vertical="center" wrapText="1"/>
    </xf>
    <xf numFmtId="0" fontId="43" fillId="8" borderId="49" xfId="11" applyFont="1" applyFill="1" applyBorder="1" applyAlignment="1">
      <alignment horizontal="center" vertical="center"/>
    </xf>
    <xf numFmtId="0" fontId="38" fillId="0" borderId="0" xfId="11" applyFont="1" applyAlignment="1">
      <alignment horizontal="center" vertical="center"/>
    </xf>
    <xf numFmtId="0" fontId="35" fillId="0" borderId="62" xfId="11" applyFont="1" applyBorder="1" applyAlignment="1">
      <alignment horizontal="center" vertical="center"/>
    </xf>
    <xf numFmtId="0" fontId="43" fillId="0" borderId="28" xfId="11" applyFont="1" applyBorder="1" applyAlignment="1">
      <alignment horizontal="center" vertical="center"/>
    </xf>
    <xf numFmtId="0" fontId="43" fillId="0" borderId="60" xfId="11" applyFont="1" applyBorder="1" applyAlignment="1">
      <alignment horizontal="center" vertical="center"/>
    </xf>
    <xf numFmtId="0" fontId="15" fillId="0" borderId="81" xfId="0" applyFont="1" applyBorder="1" applyAlignment="1">
      <alignment horizontal="left" vertical="center" justifyLastLine="1"/>
    </xf>
    <xf numFmtId="0" fontId="15" fillId="0" borderId="18" xfId="0" applyFont="1" applyBorder="1" applyAlignment="1">
      <alignment horizontal="left" vertical="center" justifyLastLine="1"/>
    </xf>
    <xf numFmtId="0" fontId="15" fillId="0" borderId="175" xfId="0" applyFont="1" applyBorder="1" applyAlignment="1">
      <alignment horizontal="left" vertical="center" justifyLastLine="1"/>
    </xf>
    <xf numFmtId="0" fontId="15" fillId="0" borderId="12" xfId="0" applyFont="1" applyBorder="1" applyAlignment="1">
      <alignment horizontal="distributed" vertical="center" justifyLastLine="1"/>
    </xf>
    <xf numFmtId="0" fontId="15" fillId="0" borderId="43" xfId="0" applyFont="1" applyBorder="1" applyAlignment="1">
      <alignment horizontal="distributed" vertical="center" justifyLastLine="1"/>
    </xf>
    <xf numFmtId="0" fontId="15" fillId="0" borderId="6" xfId="0" applyFont="1" applyBorder="1" applyAlignment="1">
      <alignment horizontal="distributed" vertical="center" justifyLastLine="1"/>
    </xf>
    <xf numFmtId="0" fontId="15" fillId="0" borderId="26" xfId="0" applyFont="1" applyBorder="1" applyAlignment="1">
      <alignment horizontal="distributed" vertical="center" justifyLastLine="1"/>
    </xf>
    <xf numFmtId="0" fontId="15" fillId="0" borderId="27"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14" xfId="0" applyFont="1" applyBorder="1" applyAlignment="1">
      <alignment horizontal="distributed" vertical="center" justifyLastLine="1"/>
    </xf>
    <xf numFmtId="0" fontId="24" fillId="0" borderId="66" xfId="0" applyFont="1" applyBorder="1" applyAlignment="1">
      <alignment horizontal="distributed" vertical="center" wrapText="1" justifyLastLine="1"/>
    </xf>
    <xf numFmtId="0" fontId="24" fillId="0" borderId="60" xfId="0" applyFont="1" applyBorder="1" applyAlignment="1">
      <alignment horizontal="distributed" vertical="center" wrapText="1" justifyLastLine="1"/>
    </xf>
    <xf numFmtId="178" fontId="18" fillId="0" borderId="30" xfId="0" applyNumberFormat="1" applyFont="1" applyBorder="1" applyAlignment="1">
      <alignment horizontal="left" vertical="center" wrapText="1"/>
    </xf>
    <xf numFmtId="178" fontId="18" fillId="0" borderId="15" xfId="0" applyNumberFormat="1" applyFont="1" applyBorder="1" applyAlignment="1">
      <alignment horizontal="left" vertical="center"/>
    </xf>
    <xf numFmtId="0" fontId="15" fillId="0" borderId="30" xfId="0" applyFont="1" applyBorder="1" applyAlignment="1">
      <alignment vertical="top" wrapText="1"/>
    </xf>
    <xf numFmtId="0" fontId="15" fillId="0" borderId="15" xfId="0" applyFont="1" applyBorder="1" applyAlignment="1">
      <alignment vertical="top" wrapText="1"/>
    </xf>
    <xf numFmtId="0" fontId="15" fillId="0" borderId="16" xfId="0" applyFont="1" applyBorder="1" applyAlignment="1">
      <alignment vertical="top" wrapText="1"/>
    </xf>
    <xf numFmtId="0" fontId="15" fillId="0" borderId="31" xfId="0" applyFont="1" applyBorder="1" applyAlignment="1">
      <alignment vertical="top" wrapText="1"/>
    </xf>
    <xf numFmtId="0" fontId="15" fillId="0" borderId="0" xfId="0" applyFont="1" applyAlignment="1">
      <alignment vertical="top" wrapText="1"/>
    </xf>
    <xf numFmtId="0" fontId="15" fillId="0" borderId="32" xfId="0" applyFont="1" applyBorder="1" applyAlignment="1">
      <alignment vertical="top" wrapText="1"/>
    </xf>
    <xf numFmtId="178" fontId="24" fillId="0" borderId="65" xfId="0" applyNumberFormat="1" applyFont="1" applyBorder="1" applyAlignment="1">
      <alignment horizontal="distributed" vertical="center" wrapText="1" justifyLastLine="1"/>
    </xf>
    <xf numFmtId="178" fontId="24" fillId="0" borderId="54" xfId="0" applyNumberFormat="1" applyFont="1" applyBorder="1" applyAlignment="1">
      <alignment horizontal="distributed" vertical="center" wrapText="1" justifyLastLine="1"/>
    </xf>
    <xf numFmtId="178" fontId="15" fillId="0" borderId="41" xfId="0" applyNumberFormat="1" applyFont="1" applyBorder="1" applyAlignment="1">
      <alignment horizontal="center" vertical="center" wrapText="1"/>
    </xf>
    <xf numFmtId="178" fontId="15" fillId="0" borderId="42" xfId="0" applyNumberFormat="1" applyFont="1" applyBorder="1" applyAlignment="1">
      <alignment horizontal="center" vertical="center"/>
    </xf>
    <xf numFmtId="178" fontId="15" fillId="0" borderId="54" xfId="0" applyNumberFormat="1" applyFont="1" applyBorder="1" applyAlignment="1">
      <alignment horizontal="center" vertical="center"/>
    </xf>
    <xf numFmtId="176" fontId="15" fillId="0" borderId="7" xfId="0" applyNumberFormat="1" applyFont="1" applyBorder="1" applyAlignment="1">
      <alignment horizontal="distributed" vertical="center" justifyLastLine="1" shrinkToFit="1"/>
    </xf>
    <xf numFmtId="176" fontId="15" fillId="0" borderId="8" xfId="0" applyNumberFormat="1" applyFont="1" applyBorder="1" applyAlignment="1">
      <alignment horizontal="distributed" vertical="center" justifyLastLine="1" shrinkToFit="1"/>
    </xf>
    <xf numFmtId="0" fontId="15" fillId="0" borderId="7" xfId="0" applyFont="1" applyBorder="1" applyAlignment="1">
      <alignment horizontal="distributed" vertical="center" justifyLastLine="1"/>
    </xf>
    <xf numFmtId="0" fontId="15" fillId="0" borderId="8" xfId="0" applyFont="1" applyBorder="1" applyAlignment="1">
      <alignment horizontal="distributed" vertical="center" justifyLastLine="1"/>
    </xf>
    <xf numFmtId="0" fontId="24" fillId="0" borderId="82" xfId="0" applyFont="1" applyBorder="1" applyAlignment="1">
      <alignment horizontal="center" vertical="center" wrapText="1" justifyLastLine="1"/>
    </xf>
    <xf numFmtId="0" fontId="24" fillId="0" borderId="83" xfId="0" applyFont="1" applyBorder="1" applyAlignment="1">
      <alignment horizontal="center" vertical="center" justifyLastLine="1"/>
    </xf>
    <xf numFmtId="0" fontId="15" fillId="0" borderId="9" xfId="0" applyFont="1" applyBorder="1" applyAlignment="1">
      <alignment horizontal="center" vertical="center" wrapText="1" justifyLastLine="1"/>
    </xf>
    <xf numFmtId="0" fontId="15" fillId="0" borderId="24" xfId="0" applyFont="1" applyBorder="1" applyAlignment="1">
      <alignment horizontal="center" vertical="center" justifyLastLine="1"/>
    </xf>
    <xf numFmtId="0" fontId="15" fillId="3" borderId="58" xfId="0" applyFont="1" applyFill="1" applyBorder="1" applyAlignment="1">
      <alignment horizontal="distributed" vertical="center" justifyLastLine="1"/>
    </xf>
    <xf numFmtId="0" fontId="15" fillId="3" borderId="59" xfId="0" applyFont="1" applyFill="1" applyBorder="1" applyAlignment="1">
      <alignment horizontal="distributed" vertical="center" justifyLastLine="1"/>
    </xf>
    <xf numFmtId="0" fontId="15" fillId="0" borderId="30"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60" xfId="0" applyFont="1" applyBorder="1" applyAlignment="1">
      <alignment horizontal="left"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55" xfId="0" applyFont="1" applyBorder="1" applyAlignment="1">
      <alignment horizontal="distributed" vertical="center" justifyLastLine="1"/>
    </xf>
    <xf numFmtId="0" fontId="15" fillId="0" borderId="56" xfId="0" applyFont="1" applyBorder="1" applyAlignment="1">
      <alignment horizontal="distributed" vertical="center" justifyLastLine="1"/>
    </xf>
    <xf numFmtId="0" fontId="15" fillId="0" borderId="48"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4" fillId="0" borderId="47" xfId="0" applyFont="1" applyBorder="1" applyAlignment="1">
      <alignment horizontal="right" vertical="center"/>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46" xfId="0" applyFont="1" applyBorder="1" applyAlignment="1">
      <alignment horizontal="center" vertical="center" shrinkToFit="1"/>
    </xf>
    <xf numFmtId="0" fontId="23" fillId="0" borderId="0" xfId="0" applyFont="1" applyAlignment="1">
      <alignment horizontal="center" vertical="center" wrapText="1" shrinkToFit="1"/>
    </xf>
    <xf numFmtId="0" fontId="23" fillId="0" borderId="0" xfId="0" applyFont="1" applyAlignment="1">
      <alignment horizontal="center" vertical="center" shrinkToFit="1"/>
    </xf>
    <xf numFmtId="0" fontId="0" fillId="0" borderId="0" xfId="0" applyAlignment="1">
      <alignment horizontal="right" vertical="center"/>
    </xf>
    <xf numFmtId="188" fontId="0" fillId="0" borderId="0" xfId="0" applyNumberFormat="1" applyAlignment="1">
      <alignment horizontal="center" vertical="center"/>
    </xf>
    <xf numFmtId="0" fontId="15" fillId="0" borderId="61" xfId="0" applyFont="1" applyBorder="1" applyAlignment="1">
      <alignment horizontal="center" vertical="center" shrinkToFit="1"/>
    </xf>
    <xf numFmtId="0" fontId="15" fillId="0" borderId="62"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30" xfId="0" applyFont="1" applyBorder="1" applyAlignment="1">
      <alignment horizontal="center" vertical="center" wrapText="1" justifyLastLine="1"/>
    </xf>
    <xf numFmtId="0" fontId="15" fillId="0" borderId="15" xfId="0" applyFont="1" applyBorder="1" applyAlignment="1">
      <alignment horizontal="center" vertical="center" wrapText="1" justifyLastLine="1"/>
    </xf>
    <xf numFmtId="0" fontId="15" fillId="0" borderId="16" xfId="0" applyFont="1" applyBorder="1" applyAlignment="1">
      <alignment horizontal="center" vertical="center" wrapText="1" justifyLastLine="1"/>
    </xf>
    <xf numFmtId="176" fontId="16" fillId="0" borderId="27" xfId="0" applyNumberFormat="1" applyFont="1" applyBorder="1" applyAlignment="1">
      <alignment horizontal="distributed" vertical="center" justifyLastLine="1" shrinkToFit="1"/>
    </xf>
    <xf numFmtId="176" fontId="16" fillId="0" borderId="13" xfId="0" applyNumberFormat="1" applyFont="1" applyBorder="1" applyAlignment="1">
      <alignment horizontal="distributed" vertical="center" justifyLastLine="1" shrinkToFit="1"/>
    </xf>
    <xf numFmtId="176" fontId="16" fillId="0" borderId="14" xfId="0" applyNumberFormat="1" applyFont="1" applyBorder="1" applyAlignment="1">
      <alignment horizontal="distributed" vertical="center" justifyLastLine="1" shrinkToFit="1"/>
    </xf>
    <xf numFmtId="0" fontId="16" fillId="0" borderId="27" xfId="0" applyFont="1" applyBorder="1" applyAlignment="1">
      <alignment horizontal="distributed" vertical="center" justifyLastLine="1"/>
    </xf>
    <xf numFmtId="0" fontId="16" fillId="0" borderId="13" xfId="0" applyFont="1" applyBorder="1" applyAlignment="1">
      <alignment horizontal="distributed" vertical="center" justifyLastLine="1"/>
    </xf>
    <xf numFmtId="0" fontId="16" fillId="0" borderId="43" xfId="0" applyFont="1" applyBorder="1" applyAlignment="1">
      <alignment horizontal="distributed" vertical="center" justifyLastLine="1"/>
    </xf>
    <xf numFmtId="0" fontId="15" fillId="0" borderId="78" xfId="0" applyFont="1" applyBorder="1" applyAlignment="1">
      <alignment horizontal="distributed" vertical="center" wrapText="1" justifyLastLine="1"/>
    </xf>
    <xf numFmtId="0" fontId="15" fillId="0" borderId="79" xfId="0" applyFont="1" applyBorder="1" applyAlignment="1">
      <alignment horizontal="distributed" vertical="center" wrapText="1" justifyLastLine="1"/>
    </xf>
    <xf numFmtId="0" fontId="15" fillId="0" borderId="65" xfId="0" applyFont="1" applyBorder="1" applyAlignment="1">
      <alignment horizontal="distributed" vertical="center" justifyLastLine="1"/>
    </xf>
    <xf numFmtId="0" fontId="15" fillId="0" borderId="54" xfId="0" applyFont="1" applyBorder="1" applyAlignment="1">
      <alignment horizontal="distributed" vertical="center" justifyLastLine="1"/>
    </xf>
    <xf numFmtId="0" fontId="15" fillId="14" borderId="39" xfId="0" applyFont="1" applyFill="1" applyBorder="1" applyAlignment="1">
      <alignment horizontal="left" vertical="center" justifyLastLine="1"/>
    </xf>
    <xf numFmtId="0" fontId="15" fillId="14" borderId="37" xfId="0" applyFont="1" applyFill="1" applyBorder="1" applyAlignment="1">
      <alignment horizontal="left" vertical="center" justifyLastLine="1"/>
    </xf>
    <xf numFmtId="0" fontId="15" fillId="14" borderId="38" xfId="0" applyFont="1" applyFill="1" applyBorder="1" applyAlignment="1">
      <alignment horizontal="left" vertical="center" justifyLastLine="1"/>
    </xf>
    <xf numFmtId="0" fontId="15" fillId="14" borderId="30" xfId="0" applyFont="1" applyFill="1" applyBorder="1" applyAlignment="1">
      <alignment horizontal="left" vertical="center" justifyLastLine="1"/>
    </xf>
    <xf numFmtId="0" fontId="15" fillId="14" borderId="15" xfId="0" applyFont="1" applyFill="1" applyBorder="1" applyAlignment="1">
      <alignment horizontal="left" vertical="center" justifyLastLine="1"/>
    </xf>
    <xf numFmtId="0" fontId="15" fillId="14" borderId="40" xfId="0" applyFont="1" applyFill="1" applyBorder="1" applyAlignment="1">
      <alignment horizontal="left" vertical="center" justifyLastLine="1"/>
    </xf>
    <xf numFmtId="177" fontId="15" fillId="14" borderId="30" xfId="0" applyNumberFormat="1" applyFont="1" applyFill="1" applyBorder="1" applyAlignment="1">
      <alignment horizontal="right" vertical="center" shrinkToFit="1"/>
    </xf>
    <xf numFmtId="177" fontId="15" fillId="14" borderId="40" xfId="0" applyNumberFormat="1" applyFont="1" applyFill="1" applyBorder="1" applyAlignment="1">
      <alignment horizontal="right" vertical="center" shrinkToFit="1"/>
    </xf>
    <xf numFmtId="181" fontId="15" fillId="14" borderId="30" xfId="0" applyNumberFormat="1" applyFont="1" applyFill="1" applyBorder="1" applyAlignment="1">
      <alignment vertical="center" shrinkToFit="1"/>
    </xf>
    <xf numFmtId="181" fontId="15" fillId="14" borderId="16" xfId="0" applyNumberFormat="1" applyFont="1" applyFill="1" applyBorder="1" applyAlignment="1">
      <alignment vertical="center" shrinkToFit="1"/>
    </xf>
    <xf numFmtId="177" fontId="15" fillId="14" borderId="39" xfId="0" applyNumberFormat="1" applyFont="1" applyFill="1" applyBorder="1" applyAlignment="1">
      <alignment horizontal="right" vertical="center" shrinkToFit="1"/>
    </xf>
    <xf numFmtId="177" fontId="15" fillId="14" borderId="38" xfId="0" applyNumberFormat="1" applyFont="1" applyFill="1" applyBorder="1" applyAlignment="1">
      <alignment horizontal="right" vertical="center" shrinkToFit="1"/>
    </xf>
    <xf numFmtId="181" fontId="15" fillId="14" borderId="39" xfId="0" applyNumberFormat="1" applyFont="1" applyFill="1" applyBorder="1" applyAlignment="1">
      <alignment vertical="center" shrinkToFit="1"/>
    </xf>
    <xf numFmtId="181" fontId="15" fillId="14" borderId="180" xfId="0" applyNumberFormat="1" applyFont="1" applyFill="1" applyBorder="1" applyAlignment="1">
      <alignment vertical="center" shrinkToFit="1"/>
    </xf>
    <xf numFmtId="0" fontId="15" fillId="0" borderId="20" xfId="0" applyFont="1" applyBorder="1" applyAlignment="1">
      <alignment vertical="top"/>
    </xf>
    <xf numFmtId="0" fontId="15" fillId="0" borderId="21" xfId="0" applyFont="1" applyBorder="1" applyAlignment="1">
      <alignment vertical="top"/>
    </xf>
    <xf numFmtId="0" fontId="15" fillId="0" borderId="22" xfId="0" applyFont="1" applyBorder="1" applyAlignment="1">
      <alignment vertical="top"/>
    </xf>
    <xf numFmtId="177" fontId="15" fillId="0" borderId="31" xfId="0" applyNumberFormat="1" applyFont="1" applyBorder="1" applyAlignment="1">
      <alignment horizontal="right" vertical="center" shrinkToFit="1"/>
    </xf>
    <xf numFmtId="177" fontId="15" fillId="0" borderId="34" xfId="0" applyNumberFormat="1" applyFont="1" applyBorder="1" applyAlignment="1">
      <alignment horizontal="right" vertical="center" shrinkToFit="1"/>
    </xf>
    <xf numFmtId="181" fontId="15" fillId="14" borderId="31" xfId="0" applyNumberFormat="1" applyFont="1" applyFill="1" applyBorder="1">
      <alignment vertical="center"/>
    </xf>
    <xf numFmtId="181" fontId="15" fillId="14" borderId="32" xfId="0" applyNumberFormat="1" applyFont="1" applyFill="1" applyBorder="1">
      <alignment vertical="center"/>
    </xf>
    <xf numFmtId="180" fontId="15" fillId="0" borderId="9" xfId="0" applyNumberFormat="1" applyFont="1" applyBorder="1" applyAlignment="1">
      <alignment horizontal="right" vertical="center"/>
    </xf>
    <xf numFmtId="180" fontId="15" fillId="0" borderId="24" xfId="0" applyNumberFormat="1" applyFont="1" applyBorder="1" applyAlignment="1">
      <alignment horizontal="right" vertical="center"/>
    </xf>
    <xf numFmtId="176" fontId="15" fillId="0" borderId="9" xfId="0" applyNumberFormat="1" applyFont="1" applyBorder="1" applyAlignment="1">
      <alignment horizontal="distributed" vertical="center" justifyLastLine="1" shrinkToFit="1"/>
    </xf>
    <xf numFmtId="0" fontId="21" fillId="0" borderId="82" xfId="0" applyFont="1" applyBorder="1" applyAlignment="1">
      <alignment horizontal="distributed" vertical="center" wrapText="1" justifyLastLine="1"/>
    </xf>
    <xf numFmtId="0" fontId="21" fillId="0" borderId="83" xfId="0" applyFont="1" applyBorder="1" applyAlignment="1">
      <alignment horizontal="distributed" vertical="center" justifyLastLine="1"/>
    </xf>
    <xf numFmtId="0" fontId="14" fillId="0" borderId="23" xfId="0" applyFont="1" applyBorder="1" applyAlignment="1">
      <alignment horizontal="left" vertical="center" shrinkToFit="1"/>
    </xf>
    <xf numFmtId="179" fontId="15" fillId="2" borderId="81" xfId="0" applyNumberFormat="1" applyFont="1" applyFill="1" applyBorder="1" applyAlignment="1">
      <alignment horizontal="center" vertical="center" shrinkToFit="1"/>
    </xf>
    <xf numFmtId="179" fontId="15" fillId="2" borderId="18" xfId="0" applyNumberFormat="1" applyFont="1" applyFill="1" applyBorder="1" applyAlignment="1">
      <alignment horizontal="center" vertical="center" shrinkToFit="1"/>
    </xf>
    <xf numFmtId="179" fontId="15" fillId="2" borderId="19" xfId="0" applyNumberFormat="1" applyFont="1" applyFill="1" applyBorder="1" applyAlignment="1">
      <alignment horizontal="center" vertical="center" shrinkToFit="1"/>
    </xf>
    <xf numFmtId="0" fontId="15" fillId="0" borderId="12" xfId="0" applyFont="1" applyBorder="1" applyAlignment="1">
      <alignment horizontal="distributed" vertical="center" wrapText="1" justifyLastLine="1"/>
    </xf>
    <xf numFmtId="0" fontId="15" fillId="0" borderId="13" xfId="0" applyFont="1" applyBorder="1" applyAlignment="1">
      <alignment horizontal="distributed" vertical="center" wrapText="1" justifyLastLine="1"/>
    </xf>
    <xf numFmtId="0" fontId="15" fillId="0" borderId="14" xfId="0" applyFont="1" applyBorder="1" applyAlignment="1">
      <alignment horizontal="distributed" vertical="center" wrapText="1" justifyLastLine="1"/>
    </xf>
    <xf numFmtId="0" fontId="15" fillId="0" borderId="11" xfId="0" applyFont="1" applyBorder="1" applyAlignment="1">
      <alignment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22" fillId="2" borderId="9" xfId="0" applyFont="1" applyFill="1" applyBorder="1" applyAlignment="1">
      <alignment horizontal="center" vertical="center"/>
    </xf>
    <xf numFmtId="0" fontId="22" fillId="2" borderId="8" xfId="0" applyFont="1" applyFill="1" applyBorder="1" applyAlignment="1">
      <alignment horizontal="center" vertical="center"/>
    </xf>
    <xf numFmtId="0" fontId="15" fillId="0" borderId="39" xfId="0" applyFont="1" applyBorder="1" applyAlignment="1">
      <alignment vertical="center" justifyLastLine="1"/>
    </xf>
    <xf numFmtId="0" fontId="15" fillId="0" borderId="37" xfId="0" applyFont="1" applyBorder="1" applyAlignment="1">
      <alignment vertical="center" justifyLastLine="1"/>
    </xf>
    <xf numFmtId="0" fontId="15" fillId="0" borderId="38" xfId="0" applyFont="1" applyBorder="1" applyAlignment="1">
      <alignment vertical="center" justifyLastLine="1"/>
    </xf>
    <xf numFmtId="177" fontId="15" fillId="0" borderId="39" xfId="0" applyNumberFormat="1" applyFont="1" applyBorder="1" applyAlignment="1">
      <alignment horizontal="center" vertical="center" shrinkToFit="1"/>
    </xf>
    <xf numFmtId="177" fontId="15" fillId="0" borderId="38" xfId="0" applyNumberFormat="1" applyFont="1" applyBorder="1" applyAlignment="1">
      <alignment horizontal="center" vertical="center" shrinkToFit="1"/>
    </xf>
    <xf numFmtId="0" fontId="0" fillId="0" borderId="0" xfId="0" applyAlignment="1">
      <alignment horizontal="left" vertical="center"/>
    </xf>
    <xf numFmtId="0" fontId="25" fillId="0" borderId="59" xfId="0" applyFont="1" applyBorder="1" applyAlignment="1">
      <alignment horizontal="distributed" vertical="center" justifyLastLine="1"/>
    </xf>
    <xf numFmtId="0" fontId="25" fillId="0" borderId="72" xfId="0" applyFont="1" applyBorder="1" applyAlignment="1">
      <alignment horizontal="distributed" vertical="center" justifyLastLine="1"/>
    </xf>
    <xf numFmtId="0" fontId="25" fillId="0" borderId="73" xfId="0" applyFont="1" applyBorder="1" applyAlignment="1">
      <alignment horizontal="distributed" vertical="center" justifyLastLine="1"/>
    </xf>
    <xf numFmtId="0" fontId="0" fillId="0" borderId="23" xfId="0" applyBorder="1" applyAlignment="1">
      <alignment horizontal="center" vertical="center"/>
    </xf>
    <xf numFmtId="0" fontId="25" fillId="0" borderId="2" xfId="0" applyFont="1" applyBorder="1" applyAlignment="1">
      <alignment horizontal="center" vertical="distributed" textRotation="255" justifyLastLine="1"/>
    </xf>
    <xf numFmtId="0" fontId="25" fillId="0" borderId="71" xfId="0" applyFont="1" applyBorder="1" applyAlignment="1">
      <alignment horizontal="center" vertical="distributed" textRotation="255" justifyLastLine="1"/>
    </xf>
    <xf numFmtId="0" fontId="25" fillId="0" borderId="10" xfId="0" applyFont="1" applyBorder="1" applyAlignment="1">
      <alignment horizontal="center" vertical="distributed" textRotation="255" justifyLastLine="1"/>
    </xf>
    <xf numFmtId="0" fontId="25" fillId="0" borderId="53" xfId="0" applyFont="1" applyBorder="1" applyAlignment="1">
      <alignment horizontal="distributed" vertical="center" justifyLastLine="1"/>
    </xf>
    <xf numFmtId="0" fontId="25" fillId="0" borderId="69" xfId="0" applyFont="1" applyBorder="1" applyAlignment="1">
      <alignment horizontal="distributed" vertical="center" justifyLastLine="1"/>
    </xf>
    <xf numFmtId="0" fontId="14" fillId="0" borderId="0" xfId="0" applyFont="1" applyAlignment="1">
      <alignment horizontal="right" vertical="center"/>
    </xf>
    <xf numFmtId="0" fontId="25" fillId="0" borderId="51" xfId="0" applyFont="1" applyBorder="1" applyAlignment="1">
      <alignment horizontal="distributed" vertical="center" textRotation="255" justifyLastLine="1"/>
    </xf>
    <xf numFmtId="0" fontId="25" fillId="0" borderId="10" xfId="0" applyFont="1" applyBorder="1" applyAlignment="1">
      <alignment horizontal="distributed" vertical="center" textRotation="255" justifyLastLine="1"/>
    </xf>
    <xf numFmtId="0" fontId="25" fillId="0" borderId="48" xfId="0" applyFont="1" applyBorder="1" applyAlignment="1">
      <alignment horizontal="distributed" vertical="center" justifyLastLine="1"/>
    </xf>
    <xf numFmtId="0" fontId="25" fillId="0" borderId="28" xfId="0" applyFont="1" applyBorder="1" applyAlignment="1">
      <alignment horizontal="distributed" vertical="center" justifyLastLine="1"/>
    </xf>
    <xf numFmtId="0" fontId="25" fillId="0" borderId="56" xfId="0" applyFont="1" applyBorder="1" applyAlignment="1">
      <alignment horizontal="distributed" vertical="center" justifyLastLine="1"/>
    </xf>
    <xf numFmtId="0" fontId="25" fillId="0" borderId="50" xfId="0" applyFont="1" applyBorder="1" applyAlignment="1">
      <alignment horizontal="distributed" vertical="center" justifyLastLine="1"/>
    </xf>
    <xf numFmtId="0" fontId="25" fillId="0" borderId="52" xfId="0" applyFont="1" applyBorder="1" applyAlignment="1">
      <alignment horizontal="distributed" vertical="center" wrapText="1" justifyLastLine="1"/>
    </xf>
    <xf numFmtId="0" fontId="25" fillId="0" borderId="25" xfId="0" applyFont="1" applyBorder="1" applyAlignment="1">
      <alignment horizontal="distributed" vertical="center" justifyLastLine="1"/>
    </xf>
    <xf numFmtId="0" fontId="25" fillId="0" borderId="49" xfId="0" applyFont="1" applyBorder="1" applyAlignment="1">
      <alignment horizontal="distributed" vertical="center" justifyLastLine="1"/>
    </xf>
    <xf numFmtId="0" fontId="0" fillId="14" borderId="47" xfId="0" applyFill="1" applyBorder="1" applyAlignment="1">
      <alignment horizontal="center" vertical="center"/>
    </xf>
    <xf numFmtId="0" fontId="25" fillId="0" borderId="29" xfId="0" applyFont="1" applyBorder="1" applyAlignment="1">
      <alignment horizontal="distributed" vertical="center" justifyLastLine="1"/>
    </xf>
    <xf numFmtId="0" fontId="25" fillId="0" borderId="60" xfId="0" applyFont="1" applyBorder="1" applyAlignment="1">
      <alignment horizontal="distributed" vertical="center" justifyLastLine="1"/>
    </xf>
    <xf numFmtId="0" fontId="25" fillId="0" borderId="20" xfId="0" applyFont="1" applyBorder="1" applyAlignment="1">
      <alignment horizontal="distributed" vertical="center" justifyLastLine="1"/>
    </xf>
    <xf numFmtId="0" fontId="25" fillId="0" borderId="21" xfId="0" applyFont="1" applyBorder="1" applyAlignment="1">
      <alignment horizontal="distributed" vertical="center" justifyLastLine="1"/>
    </xf>
    <xf numFmtId="0" fontId="25" fillId="0" borderId="75" xfId="0" applyFont="1" applyBorder="1" applyAlignment="1">
      <alignment horizontal="distributed" vertical="center" justifyLastLine="1"/>
    </xf>
    <xf numFmtId="0" fontId="25" fillId="0" borderId="2" xfId="0" applyFont="1" applyBorder="1" applyAlignment="1">
      <alignment vertical="distributed" textRotation="255" justifyLastLine="1"/>
    </xf>
    <xf numFmtId="0" fontId="25" fillId="0" borderId="71" xfId="0" applyFont="1" applyBorder="1" applyAlignment="1">
      <alignment vertical="distributed" textRotation="255" justifyLastLine="1"/>
    </xf>
    <xf numFmtId="0" fontId="25" fillId="0" borderId="10" xfId="0" applyFont="1" applyBorder="1" applyAlignment="1">
      <alignment vertical="distributed" textRotation="255" justifyLastLine="1"/>
    </xf>
    <xf numFmtId="0" fontId="25" fillId="2" borderId="70" xfId="0" applyFont="1" applyFill="1" applyBorder="1">
      <alignment vertical="center"/>
    </xf>
    <xf numFmtId="0" fontId="25" fillId="2" borderId="25" xfId="0" applyFont="1" applyFill="1" applyBorder="1">
      <alignment vertical="center"/>
    </xf>
    <xf numFmtId="0" fontId="25" fillId="0" borderId="30" xfId="0" applyFont="1" applyBorder="1" applyAlignment="1">
      <alignment horizontal="distributed" vertical="center" justifyLastLine="1"/>
    </xf>
    <xf numFmtId="0" fontId="25" fillId="0" borderId="15" xfId="0" applyFont="1" applyBorder="1" applyAlignment="1">
      <alignment horizontal="distributed" vertical="center" justifyLastLine="1"/>
    </xf>
    <xf numFmtId="0" fontId="25" fillId="0" borderId="40" xfId="0" applyFont="1" applyBorder="1" applyAlignment="1">
      <alignment horizontal="distributed" vertical="center" justifyLastLine="1"/>
    </xf>
    <xf numFmtId="0" fontId="25" fillId="0" borderId="61" xfId="0" applyFont="1" applyBorder="1" applyAlignment="1">
      <alignment horizontal="distributed" vertical="center" justifyLastLine="1"/>
    </xf>
    <xf numFmtId="0" fontId="25" fillId="0" borderId="62" xfId="0" applyFont="1" applyBorder="1" applyAlignment="1">
      <alignment horizontal="distributed" vertical="center" justifyLastLine="1"/>
    </xf>
    <xf numFmtId="0" fontId="25" fillId="0" borderId="79" xfId="0" applyFont="1" applyBorder="1" applyAlignment="1">
      <alignment horizontal="distributed" vertical="center" justifyLastLine="1"/>
    </xf>
    <xf numFmtId="0" fontId="30" fillId="14" borderId="61" xfId="0" applyFont="1" applyFill="1" applyBorder="1" applyAlignment="1">
      <alignment horizontal="center" vertical="center"/>
    </xf>
    <xf numFmtId="0" fontId="30" fillId="14" borderId="62" xfId="0" applyFont="1" applyFill="1" applyBorder="1" applyAlignment="1">
      <alignment horizontal="center" vertical="center"/>
    </xf>
    <xf numFmtId="0" fontId="30" fillId="14" borderId="63" xfId="0" applyFont="1" applyFill="1" applyBorder="1" applyAlignment="1">
      <alignment horizontal="center" vertical="center"/>
    </xf>
    <xf numFmtId="0" fontId="14" fillId="0" borderId="0" xfId="0" applyFont="1" applyAlignment="1">
      <alignment horizontal="center" vertical="center"/>
    </xf>
    <xf numFmtId="0" fontId="31" fillId="0" borderId="0" xfId="0" applyFont="1" applyAlignment="1">
      <alignment horizontal="right" vertical="center"/>
    </xf>
    <xf numFmtId="0" fontId="32" fillId="0" borderId="0" xfId="0" applyFont="1" applyAlignment="1">
      <alignment horizontal="center" vertical="center"/>
    </xf>
    <xf numFmtId="176" fontId="30" fillId="0" borderId="47" xfId="0" applyNumberFormat="1" applyFont="1" applyBorder="1" applyAlignment="1">
      <alignment horizontal="left" vertical="center"/>
    </xf>
    <xf numFmtId="0" fontId="30" fillId="14" borderId="48" xfId="0" applyFont="1" applyFill="1" applyBorder="1" applyAlignment="1">
      <alignment horizontal="center" vertical="center" wrapText="1"/>
    </xf>
    <xf numFmtId="0" fontId="30" fillId="14" borderId="49" xfId="0" applyFont="1" applyFill="1" applyBorder="1" applyAlignment="1">
      <alignment horizontal="center" vertical="center" wrapText="1"/>
    </xf>
    <xf numFmtId="0" fontId="30" fillId="14" borderId="112" xfId="0" applyFont="1" applyFill="1" applyBorder="1" applyAlignment="1">
      <alignment horizontal="center" vertical="center" wrapText="1"/>
    </xf>
    <xf numFmtId="0" fontId="30" fillId="0" borderId="29" xfId="0" applyFont="1" applyBorder="1" applyAlignment="1">
      <alignment horizontal="center" vertical="center" justifyLastLine="1"/>
    </xf>
    <xf numFmtId="0" fontId="30" fillId="0" borderId="80" xfId="0" applyFont="1" applyBorder="1" applyAlignment="1">
      <alignment horizontal="center" vertical="center" justifyLastLine="1"/>
    </xf>
    <xf numFmtId="0" fontId="15" fillId="14" borderId="28" xfId="0" applyFont="1" applyFill="1" applyBorder="1" applyAlignment="1">
      <alignment horizontal="center" vertical="center" shrinkToFit="1"/>
    </xf>
    <xf numFmtId="0" fontId="15" fillId="14" borderId="29" xfId="0" applyFont="1" applyFill="1" applyBorder="1" applyAlignment="1">
      <alignment horizontal="center" vertical="center" shrinkToFit="1"/>
    </xf>
    <xf numFmtId="0" fontId="15" fillId="14" borderId="80" xfId="0" applyFont="1" applyFill="1" applyBorder="1" applyAlignment="1">
      <alignment horizontal="center" vertical="center" shrinkToFit="1"/>
    </xf>
    <xf numFmtId="0" fontId="30" fillId="14" borderId="41" xfId="0" applyFont="1" applyFill="1" applyBorder="1" applyAlignment="1">
      <alignment horizontal="center" vertical="center" wrapText="1"/>
    </xf>
    <xf numFmtId="0" fontId="30" fillId="14" borderId="42" xfId="0" applyFont="1" applyFill="1" applyBorder="1" applyAlignment="1">
      <alignment horizontal="center" vertical="center" wrapText="1"/>
    </xf>
    <xf numFmtId="0" fontId="30" fillId="14" borderId="91" xfId="0" applyFont="1" applyFill="1" applyBorder="1" applyAlignment="1">
      <alignment horizontal="center" vertical="center" wrapText="1"/>
    </xf>
    <xf numFmtId="0" fontId="30" fillId="0" borderId="78" xfId="0" applyFont="1" applyBorder="1" applyAlignment="1">
      <alignment horizontal="left" vertical="center" justifyLastLine="1"/>
    </xf>
    <xf numFmtId="0" fontId="30" fillId="0" borderId="62" xfId="0" applyFont="1" applyBorder="1" applyAlignment="1">
      <alignment horizontal="left" vertical="center" justifyLastLine="1"/>
    </xf>
    <xf numFmtId="0" fontId="30" fillId="0" borderId="79" xfId="0" applyFont="1" applyBorder="1" applyAlignment="1">
      <alignment horizontal="left" vertical="center" justifyLastLine="1"/>
    </xf>
    <xf numFmtId="0" fontId="30" fillId="0" borderId="61" xfId="0" applyFont="1" applyBorder="1" applyAlignment="1">
      <alignment horizontal="center" vertical="center" justifyLastLine="1"/>
    </xf>
    <xf numFmtId="0" fontId="30" fillId="0" borderId="62" xfId="0" applyFont="1" applyBorder="1" applyAlignment="1">
      <alignment horizontal="center" vertical="center" justifyLastLine="1"/>
    </xf>
    <xf numFmtId="0" fontId="30" fillId="0" borderId="63" xfId="0" applyFont="1" applyBorder="1" applyAlignment="1">
      <alignment horizontal="center" vertical="center" justifyLastLine="1"/>
    </xf>
    <xf numFmtId="0" fontId="30" fillId="0" borderId="28" xfId="0" applyFont="1" applyBorder="1" applyAlignment="1">
      <alignment horizontal="center" vertical="center" justifyLastLine="1"/>
    </xf>
    <xf numFmtId="0" fontId="30" fillId="0" borderId="58" xfId="0" applyFont="1" applyBorder="1" applyAlignment="1">
      <alignment horizontal="center" vertical="center" justifyLastLine="1"/>
    </xf>
    <xf numFmtId="0" fontId="30" fillId="0" borderId="59" xfId="0" applyFont="1" applyBorder="1" applyAlignment="1">
      <alignment horizontal="center" vertical="center" justifyLastLine="1"/>
    </xf>
    <xf numFmtId="0" fontId="30" fillId="0" borderId="66" xfId="0" applyFont="1" applyBorder="1" applyAlignment="1">
      <alignment horizontal="left" vertical="center" justifyLastLine="1"/>
    </xf>
    <xf numFmtId="0" fontId="30" fillId="0" borderId="29" xfId="0" applyFont="1" applyBorder="1" applyAlignment="1">
      <alignment horizontal="left" vertical="center" justifyLastLine="1"/>
    </xf>
    <xf numFmtId="0" fontId="30" fillId="0" borderId="60" xfId="0" applyFont="1" applyBorder="1" applyAlignment="1">
      <alignment horizontal="left" vertical="center" justifyLastLine="1"/>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30" fillId="0" borderId="20" xfId="0" applyFont="1" applyBorder="1" applyAlignment="1">
      <alignment horizontal="left" vertical="center" justifyLastLine="1"/>
    </xf>
    <xf numFmtId="0" fontId="30" fillId="0" borderId="21" xfId="0" applyFont="1" applyBorder="1" applyAlignment="1">
      <alignment horizontal="left" vertical="center" justifyLastLine="1"/>
    </xf>
    <xf numFmtId="0" fontId="30" fillId="0" borderId="75" xfId="0" applyFont="1" applyBorder="1" applyAlignment="1">
      <alignment horizontal="left" vertical="center" justifyLastLine="1"/>
    </xf>
    <xf numFmtId="0" fontId="30" fillId="0" borderId="181"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0" xfId="0" applyFont="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left" vertical="center" wrapText="1"/>
    </xf>
    <xf numFmtId="0" fontId="30" fillId="0" borderId="0" xfId="0" applyFont="1" applyAlignment="1">
      <alignment horizontal="left" vertical="center" wrapText="1"/>
    </xf>
    <xf numFmtId="0" fontId="30" fillId="0" borderId="32" xfId="0" applyFont="1" applyBorder="1" applyAlignment="1">
      <alignment horizontal="left" vertical="center" wrapText="1"/>
    </xf>
    <xf numFmtId="0" fontId="0" fillId="0" borderId="33" xfId="0" applyBorder="1" applyAlignment="1">
      <alignment horizontal="left" vertical="top" wrapText="1"/>
    </xf>
    <xf numFmtId="0" fontId="27" fillId="0" borderId="0" xfId="0" applyFont="1" applyAlignment="1">
      <alignment horizontal="left" vertical="top" wrapText="1"/>
    </xf>
    <xf numFmtId="0" fontId="27" fillId="0" borderId="32" xfId="0" applyFont="1" applyBorder="1" applyAlignment="1">
      <alignment horizontal="left" vertical="top" wrapText="1"/>
    </xf>
    <xf numFmtId="0" fontId="27" fillId="0" borderId="33" xfId="0" applyFont="1" applyBorder="1" applyAlignment="1">
      <alignment horizontal="left" vertical="top" wrapText="1"/>
    </xf>
    <xf numFmtId="0" fontId="27" fillId="0" borderId="76" xfId="0" applyFont="1" applyBorder="1" applyAlignment="1">
      <alignment horizontal="left" vertical="top" wrapText="1"/>
    </xf>
    <xf numFmtId="0" fontId="27" fillId="0" borderId="47" xfId="0" applyFont="1" applyBorder="1" applyAlignment="1">
      <alignment horizontal="left" vertical="top" wrapText="1"/>
    </xf>
    <xf numFmtId="0" fontId="27" fillId="0" borderId="77" xfId="0" applyFont="1" applyBorder="1" applyAlignment="1">
      <alignment horizontal="left" vertical="top" wrapText="1"/>
    </xf>
    <xf numFmtId="0" fontId="0" fillId="0" borderId="3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14" borderId="56" xfId="0" applyFill="1" applyBorder="1" applyAlignment="1">
      <alignment horizontal="left" vertical="center"/>
    </xf>
    <xf numFmtId="0" fontId="0" fillId="14" borderId="57" xfId="0" applyFill="1" applyBorder="1" applyAlignment="1">
      <alignment horizontal="left" vertical="center"/>
    </xf>
    <xf numFmtId="0" fontId="0" fillId="14" borderId="59" xfId="0" applyFill="1" applyBorder="1" applyAlignment="1">
      <alignment horizontal="left" vertical="center"/>
    </xf>
    <xf numFmtId="0" fontId="0" fillId="14" borderId="64" xfId="0" applyFill="1" applyBorder="1" applyAlignment="1">
      <alignment horizontal="left" vertical="center"/>
    </xf>
    <xf numFmtId="0" fontId="0" fillId="0" borderId="59" xfId="0" applyBorder="1" applyAlignment="1">
      <alignment horizontal="left" vertical="center" wrapText="1"/>
    </xf>
    <xf numFmtId="0" fontId="0" fillId="0" borderId="59" xfId="0" applyBorder="1" applyAlignment="1">
      <alignment horizontal="left" vertical="center"/>
    </xf>
    <xf numFmtId="0" fontId="0" fillId="0" borderId="64" xfId="0" applyBorder="1" applyAlignment="1">
      <alignment horizontal="left" vertical="center"/>
    </xf>
    <xf numFmtId="0" fontId="0" fillId="14" borderId="45" xfId="11" applyFont="1" applyFill="1" applyBorder="1" applyAlignment="1">
      <alignment horizontal="center" vertical="center"/>
    </xf>
    <xf numFmtId="0" fontId="0" fillId="14" borderId="46" xfId="11" applyFont="1" applyFill="1" applyBorder="1" applyAlignment="1">
      <alignment horizontal="center" vertical="center"/>
    </xf>
    <xf numFmtId="0" fontId="10" fillId="14" borderId="44" xfId="11" applyFill="1" applyBorder="1" applyAlignment="1">
      <alignment horizontal="center" vertical="center" wrapText="1"/>
    </xf>
    <xf numFmtId="0" fontId="10" fillId="14" borderId="46" xfId="11" applyFill="1" applyBorder="1" applyAlignment="1">
      <alignment horizontal="center" vertical="center" wrapText="1"/>
    </xf>
    <xf numFmtId="0" fontId="0" fillId="14" borderId="44" xfId="11" applyFont="1" applyFill="1" applyBorder="1" applyAlignment="1">
      <alignment horizontal="center" vertical="center" wrapText="1"/>
    </xf>
    <xf numFmtId="0" fontId="0" fillId="14" borderId="45" xfId="11" applyFont="1" applyFill="1" applyBorder="1" applyAlignment="1">
      <alignment horizontal="center" vertical="center" wrapText="1"/>
    </xf>
    <xf numFmtId="0" fontId="0" fillId="14" borderId="46" xfId="11" applyFont="1" applyFill="1" applyBorder="1" applyAlignment="1">
      <alignment horizontal="center" vertical="center" wrapText="1"/>
    </xf>
    <xf numFmtId="0" fontId="51" fillId="0" borderId="0" xfId="11" applyFont="1" applyAlignment="1">
      <alignment horizontal="right" vertical="center"/>
    </xf>
    <xf numFmtId="0" fontId="51" fillId="0" borderId="32" xfId="11" applyFont="1" applyBorder="1" applyAlignment="1">
      <alignment horizontal="right" vertical="center"/>
    </xf>
    <xf numFmtId="0" fontId="10" fillId="0" borderId="4" xfId="10" applyBorder="1" applyAlignment="1">
      <alignment horizontal="center" vertical="center"/>
    </xf>
    <xf numFmtId="0" fontId="2" fillId="0" borderId="0" xfId="10" applyFont="1" applyAlignment="1">
      <alignment horizontal="left" vertical="center" wrapText="1"/>
    </xf>
    <xf numFmtId="0" fontId="10" fillId="0" borderId="62" xfId="10" applyBorder="1" applyAlignment="1">
      <alignment horizontal="left" vertical="center" wrapText="1"/>
    </xf>
    <xf numFmtId="181" fontId="10" fillId="0" borderId="4" xfId="10" applyNumberFormat="1" applyBorder="1" applyAlignment="1">
      <alignment horizontal="center" vertical="center"/>
    </xf>
    <xf numFmtId="181" fontId="10" fillId="0" borderId="25" xfId="10" applyNumberFormat="1" applyBorder="1" applyAlignment="1">
      <alignment horizontal="center" vertical="center"/>
    </xf>
    <xf numFmtId="0" fontId="2" fillId="3" borderId="0" xfId="10" applyFont="1" applyFill="1" applyAlignment="1">
      <alignment horizontal="left" vertical="center" wrapText="1"/>
    </xf>
    <xf numFmtId="0" fontId="10" fillId="3" borderId="0" xfId="10" applyFill="1" applyAlignment="1">
      <alignment horizontal="left" vertical="center" wrapText="1"/>
    </xf>
    <xf numFmtId="0" fontId="10" fillId="3" borderId="34" xfId="10" applyFill="1" applyBorder="1" applyAlignment="1">
      <alignment horizontal="left" vertical="center" wrapText="1"/>
    </xf>
    <xf numFmtId="0" fontId="2" fillId="0" borderId="98" xfId="10" applyFont="1" applyBorder="1" applyAlignment="1">
      <alignment horizontal="left" vertical="center" wrapText="1"/>
    </xf>
    <xf numFmtId="0" fontId="10" fillId="0" borderId="99" xfId="10" applyBorder="1" applyAlignment="1">
      <alignment horizontal="left" vertical="center" wrapText="1"/>
    </xf>
    <xf numFmtId="0" fontId="10" fillId="0" borderId="70" xfId="10" applyBorder="1" applyAlignment="1">
      <alignment horizontal="center" vertical="center"/>
    </xf>
    <xf numFmtId="0" fontId="10" fillId="0" borderId="25" xfId="10" applyBorder="1" applyAlignment="1">
      <alignment horizontal="center" vertical="center"/>
    </xf>
    <xf numFmtId="0" fontId="2" fillId="4" borderId="30" xfId="10" applyFont="1" applyFill="1" applyBorder="1" applyAlignment="1">
      <alignment horizontal="center" vertical="center" wrapText="1"/>
    </xf>
    <xf numFmtId="0" fontId="2" fillId="4" borderId="15" xfId="10" applyFont="1" applyFill="1" applyBorder="1" applyAlignment="1">
      <alignment horizontal="center" vertical="center" wrapText="1"/>
    </xf>
    <xf numFmtId="0" fontId="2" fillId="4" borderId="40" xfId="10" applyFont="1" applyFill="1" applyBorder="1" applyAlignment="1">
      <alignment horizontal="center" vertical="center" wrapText="1"/>
    </xf>
    <xf numFmtId="0" fontId="2" fillId="4" borderId="61" xfId="10" applyFont="1" applyFill="1" applyBorder="1" applyAlignment="1">
      <alignment horizontal="center" vertical="center" wrapText="1"/>
    </xf>
    <xf numFmtId="0" fontId="2" fillId="4" borderId="62" xfId="10" applyFont="1" applyFill="1" applyBorder="1" applyAlignment="1">
      <alignment horizontal="center" vertical="center" wrapText="1"/>
    </xf>
    <xf numFmtId="0" fontId="2" fillId="4" borderId="79" xfId="10" applyFont="1" applyFill="1" applyBorder="1" applyAlignment="1">
      <alignment horizontal="center" vertical="center" wrapText="1"/>
    </xf>
    <xf numFmtId="0" fontId="10" fillId="4" borderId="59" xfId="10" applyFill="1" applyBorder="1" applyAlignment="1">
      <alignment horizontal="center" vertical="center"/>
    </xf>
    <xf numFmtId="0" fontId="10" fillId="4" borderId="29" xfId="10" applyFill="1" applyBorder="1" applyAlignment="1">
      <alignment horizontal="center" vertical="center"/>
    </xf>
    <xf numFmtId="181" fontId="2" fillId="0" borderId="4" xfId="10" applyNumberFormat="1" applyFont="1" applyBorder="1" applyAlignment="1">
      <alignment horizontal="center" vertical="center"/>
    </xf>
    <xf numFmtId="0" fontId="38" fillId="0" borderId="0" xfId="10" applyFont="1" applyAlignment="1">
      <alignment horizontal="center" vertical="center"/>
    </xf>
    <xf numFmtId="0" fontId="39" fillId="4" borderId="59" xfId="10" applyFont="1" applyFill="1" applyBorder="1" applyAlignment="1">
      <alignment horizontal="center" vertical="center"/>
    </xf>
    <xf numFmtId="0" fontId="39" fillId="4" borderId="60" xfId="10" applyFont="1" applyFill="1" applyBorder="1" applyAlignment="1">
      <alignment horizontal="center" vertical="center"/>
    </xf>
    <xf numFmtId="0" fontId="40" fillId="14" borderId="28" xfId="10" applyFont="1" applyFill="1" applyBorder="1" applyAlignment="1" applyProtection="1">
      <alignment horizontal="center" vertical="center" wrapText="1" shrinkToFit="1"/>
      <protection locked="0"/>
    </xf>
    <xf numFmtId="0" fontId="40" fillId="14" borderId="60" xfId="10" applyFont="1" applyFill="1" applyBorder="1" applyAlignment="1" applyProtection="1">
      <alignment horizontal="center" vertical="center" wrapText="1" shrinkToFit="1"/>
      <protection locked="0"/>
    </xf>
    <xf numFmtId="0" fontId="41" fillId="14" borderId="79" xfId="10" applyFont="1" applyFill="1" applyBorder="1" applyAlignment="1">
      <alignment horizontal="center" vertical="center" wrapText="1"/>
    </xf>
    <xf numFmtId="0" fontId="41" fillId="14" borderId="25" xfId="10" applyFont="1" applyFill="1" applyBorder="1" applyAlignment="1">
      <alignment horizontal="center" vertical="center" wrapText="1"/>
    </xf>
    <xf numFmtId="0" fontId="41" fillId="14" borderId="61" xfId="10" applyFont="1" applyFill="1" applyBorder="1" applyAlignment="1">
      <alignment horizontal="center" vertical="center" wrapText="1"/>
    </xf>
    <xf numFmtId="0" fontId="30" fillId="2" borderId="29" xfId="0" applyFont="1" applyFill="1" applyBorder="1" applyAlignment="1">
      <alignment horizontal="center" vertical="center" justifyLastLine="1"/>
    </xf>
    <xf numFmtId="0" fontId="30" fillId="2" borderId="60" xfId="0" applyFont="1" applyFill="1" applyBorder="1" applyAlignment="1">
      <alignment horizontal="center" vertical="center" justifyLastLine="1"/>
    </xf>
    <xf numFmtId="0" fontId="30" fillId="14" borderId="87" xfId="0" applyFont="1" applyFill="1" applyBorder="1" applyAlignment="1">
      <alignment horizontal="center" vertical="center" wrapText="1"/>
    </xf>
    <xf numFmtId="0" fontId="30" fillId="14" borderId="23" xfId="0" applyFont="1" applyFill="1" applyBorder="1" applyAlignment="1">
      <alignment horizontal="center" vertical="center" wrapText="1"/>
    </xf>
    <xf numFmtId="0" fontId="30" fillId="14" borderId="88" xfId="0" applyFont="1" applyFill="1" applyBorder="1" applyAlignment="1">
      <alignment horizontal="center" vertical="center" wrapText="1"/>
    </xf>
    <xf numFmtId="0" fontId="30" fillId="14" borderId="87" xfId="0" applyFont="1" applyFill="1" applyBorder="1" applyAlignment="1">
      <alignment horizontal="center" vertical="center"/>
    </xf>
    <xf numFmtId="0" fontId="30" fillId="14" borderId="23" xfId="0" applyFont="1" applyFill="1" applyBorder="1" applyAlignment="1">
      <alignment horizontal="center" vertical="center"/>
    </xf>
    <xf numFmtId="0" fontId="30" fillId="14" borderId="89" xfId="0" applyFont="1" applyFill="1" applyBorder="1" applyAlignment="1">
      <alignment horizontal="center" vertical="center"/>
    </xf>
    <xf numFmtId="0" fontId="30" fillId="14" borderId="41" xfId="0" applyFont="1" applyFill="1" applyBorder="1" applyAlignment="1">
      <alignment horizontal="center" vertical="center"/>
    </xf>
    <xf numFmtId="0" fontId="30" fillId="14" borderId="42" xfId="0" applyFont="1" applyFill="1" applyBorder="1" applyAlignment="1">
      <alignment horizontal="center" vertical="center"/>
    </xf>
    <xf numFmtId="0" fontId="30" fillId="14" borderId="42" xfId="0" applyFont="1" applyFill="1" applyBorder="1">
      <alignment vertical="center"/>
    </xf>
    <xf numFmtId="0" fontId="30" fillId="14" borderId="91" xfId="0" applyFont="1" applyFill="1" applyBorder="1">
      <alignment vertical="center"/>
    </xf>
    <xf numFmtId="0" fontId="30" fillId="14" borderId="27" xfId="0" applyFont="1" applyFill="1" applyBorder="1" applyAlignment="1">
      <alignment horizontal="center" vertical="center" wrapText="1"/>
    </xf>
    <xf numFmtId="0" fontId="30" fillId="14" borderId="13" xfId="0" applyFont="1" applyFill="1" applyBorder="1" applyAlignment="1">
      <alignment horizontal="center" vertical="center" wrapText="1"/>
    </xf>
    <xf numFmtId="0" fontId="30" fillId="14" borderId="43" xfId="0" applyFont="1" applyFill="1" applyBorder="1" applyAlignment="1">
      <alignment horizontal="center" vertical="center" wrapText="1"/>
    </xf>
    <xf numFmtId="0" fontId="30" fillId="0" borderId="27" xfId="0" applyFont="1" applyBorder="1" applyAlignment="1">
      <alignment horizontal="center" vertical="center" justifyLastLine="1"/>
    </xf>
    <xf numFmtId="0" fontId="30" fillId="0" borderId="43" xfId="0" applyFont="1" applyBorder="1" applyAlignment="1">
      <alignment horizontal="center" vertical="center" justifyLastLine="1"/>
    </xf>
    <xf numFmtId="0" fontId="33" fillId="0" borderId="27"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0" fillId="0" borderId="11" xfId="0" applyFont="1" applyBorder="1">
      <alignment vertical="center"/>
    </xf>
    <xf numFmtId="0" fontId="12" fillId="0" borderId="15" xfId="0" applyFont="1" applyBorder="1">
      <alignment vertical="center"/>
    </xf>
    <xf numFmtId="0" fontId="12" fillId="0" borderId="16" xfId="0" applyFont="1" applyBorder="1">
      <alignment vertical="center"/>
    </xf>
    <xf numFmtId="0" fontId="30" fillId="0" borderId="33" xfId="0" applyFont="1" applyBorder="1" applyAlignment="1">
      <alignment horizontal="left" vertical="center"/>
    </xf>
    <xf numFmtId="0" fontId="12" fillId="0" borderId="0" xfId="0" applyFont="1">
      <alignment vertical="center"/>
    </xf>
    <xf numFmtId="0" fontId="12" fillId="0" borderId="32" xfId="0" applyFont="1" applyBorder="1">
      <alignment vertical="center"/>
    </xf>
    <xf numFmtId="0" fontId="12" fillId="0" borderId="33" xfId="0" applyFont="1" applyBorder="1">
      <alignment vertical="center"/>
    </xf>
    <xf numFmtId="0" fontId="12" fillId="0" borderId="76" xfId="0" applyFont="1" applyBorder="1">
      <alignment vertical="center"/>
    </xf>
    <xf numFmtId="0" fontId="12" fillId="0" borderId="47" xfId="0" applyFont="1" applyBorder="1">
      <alignment vertical="center"/>
    </xf>
    <xf numFmtId="0" fontId="12" fillId="0" borderId="77" xfId="0" applyFont="1" applyBorder="1">
      <alignment vertical="center"/>
    </xf>
    <xf numFmtId="0" fontId="30" fillId="0" borderId="60" xfId="0" applyFont="1" applyBorder="1" applyAlignment="1">
      <alignment horizontal="center" vertical="center" justifyLastLine="1"/>
    </xf>
    <xf numFmtId="0" fontId="30" fillId="0" borderId="26" xfId="0" applyFont="1" applyBorder="1" applyAlignment="1">
      <alignment horizontal="center" vertical="center"/>
    </xf>
    <xf numFmtId="0" fontId="30" fillId="0" borderId="92" xfId="0" applyFont="1" applyBorder="1" applyAlignment="1">
      <alignment horizontal="center" vertical="center"/>
    </xf>
    <xf numFmtId="0" fontId="30" fillId="2" borderId="33" xfId="0" applyFont="1" applyFill="1" applyBorder="1" applyAlignment="1">
      <alignment horizontal="left" vertical="top"/>
    </xf>
    <xf numFmtId="0" fontId="30" fillId="2" borderId="0" xfId="0" applyFont="1" applyFill="1" applyAlignment="1">
      <alignment horizontal="left" vertical="top"/>
    </xf>
    <xf numFmtId="0" fontId="30" fillId="2" borderId="32" xfId="0" applyFont="1" applyFill="1" applyBorder="1" applyAlignment="1">
      <alignment horizontal="left" vertical="top"/>
    </xf>
    <xf numFmtId="0" fontId="88" fillId="0" borderId="172" xfId="0" applyFont="1" applyBorder="1" applyAlignment="1">
      <alignment horizontal="center" vertical="center" wrapText="1"/>
    </xf>
    <xf numFmtId="0" fontId="88" fillId="0" borderId="173" xfId="0" applyFont="1" applyBorder="1" applyAlignment="1">
      <alignment horizontal="center" vertical="center" wrapText="1"/>
    </xf>
    <xf numFmtId="0" fontId="88" fillId="0" borderId="154" xfId="0" applyFont="1" applyBorder="1" applyAlignment="1">
      <alignment horizontal="center" vertical="center" wrapText="1"/>
    </xf>
    <xf numFmtId="0" fontId="88" fillId="0" borderId="155" xfId="0" applyFont="1" applyBorder="1" applyAlignment="1">
      <alignment horizontal="center" vertical="center" wrapText="1"/>
    </xf>
    <xf numFmtId="0" fontId="88" fillId="0" borderId="156" xfId="0" applyFont="1" applyBorder="1" applyAlignment="1">
      <alignment horizontal="center" vertical="center" wrapText="1"/>
    </xf>
    <xf numFmtId="0" fontId="88" fillId="0" borderId="157" xfId="0" applyFont="1" applyBorder="1" applyAlignment="1">
      <alignment horizontal="center" vertical="center" wrapText="1"/>
    </xf>
    <xf numFmtId="0" fontId="89" fillId="0" borderId="0" xfId="0" applyFont="1" applyAlignment="1">
      <alignment horizontal="left" vertical="center" wrapText="1"/>
    </xf>
    <xf numFmtId="0" fontId="12" fillId="4" borderId="97" xfId="0" applyFont="1" applyFill="1" applyBorder="1" applyAlignment="1">
      <alignment horizontal="center" vertical="center" shrinkToFit="1"/>
    </xf>
    <xf numFmtId="0" fontId="12" fillId="4" borderId="46" xfId="0" applyFont="1" applyFill="1" applyBorder="1" applyAlignment="1">
      <alignment horizontal="center" vertical="center" shrinkToFit="1"/>
    </xf>
    <xf numFmtId="0" fontId="25" fillId="0" borderId="108" xfId="0" applyFont="1" applyBorder="1" applyAlignment="1">
      <alignment horizontal="center" vertical="center" wrapText="1"/>
    </xf>
    <xf numFmtId="0" fontId="25" fillId="0" borderId="112"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5" fillId="4" borderId="76"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164" xfId="0" applyFont="1" applyFill="1" applyBorder="1" applyAlignment="1">
      <alignment vertical="center" wrapText="1"/>
    </xf>
    <xf numFmtId="0" fontId="25" fillId="4" borderId="165" xfId="0" applyFont="1" applyFill="1" applyBorder="1" applyAlignment="1">
      <alignment vertical="center" wrapText="1"/>
    </xf>
    <xf numFmtId="0" fontId="25" fillId="4" borderId="166" xfId="0" applyFont="1" applyFill="1" applyBorder="1" applyAlignment="1">
      <alignment vertical="center" wrapText="1"/>
    </xf>
    <xf numFmtId="0" fontId="25" fillId="4" borderId="122" xfId="0" applyFont="1" applyFill="1" applyBorder="1" applyAlignment="1">
      <alignment vertical="center" wrapText="1"/>
    </xf>
    <xf numFmtId="0" fontId="25" fillId="4" borderId="167" xfId="0" applyFont="1" applyFill="1" applyBorder="1" applyAlignment="1">
      <alignment vertical="center" wrapText="1"/>
    </xf>
    <xf numFmtId="0" fontId="25" fillId="4" borderId="132" xfId="0" applyFont="1" applyFill="1" applyBorder="1" applyAlignment="1">
      <alignment vertical="center" wrapText="1"/>
    </xf>
    <xf numFmtId="0" fontId="63" fillId="4" borderId="137" xfId="0" applyFont="1" applyFill="1" applyBorder="1" applyAlignment="1">
      <alignment horizontal="center" vertical="center" wrapText="1"/>
    </xf>
    <xf numFmtId="0" fontId="12" fillId="4" borderId="123" xfId="0" applyFont="1" applyFill="1" applyBorder="1" applyAlignment="1">
      <alignment horizontal="center" vertical="center" wrapText="1"/>
    </xf>
    <xf numFmtId="0" fontId="0" fillId="4" borderId="105" xfId="0" applyFill="1" applyBorder="1" applyAlignment="1">
      <alignment vertical="center" wrapText="1"/>
    </xf>
    <xf numFmtId="0" fontId="0" fillId="4" borderId="117" xfId="0" applyFill="1" applyBorder="1" applyAlignment="1">
      <alignment horizontal="center" vertical="center" wrapText="1"/>
    </xf>
    <xf numFmtId="0" fontId="0" fillId="4" borderId="137" xfId="0" applyFill="1" applyBorder="1" applyAlignment="1">
      <alignment horizontal="center" vertical="center" wrapText="1"/>
    </xf>
    <xf numFmtId="0" fontId="0" fillId="4" borderId="123" xfId="0" applyFill="1" applyBorder="1" applyAlignment="1">
      <alignment horizontal="center" vertical="center" wrapText="1"/>
    </xf>
    <xf numFmtId="0" fontId="12" fillId="4" borderId="97"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4" borderId="123" xfId="0" applyFill="1" applyBorder="1" applyAlignment="1">
      <alignment horizontal="center" vertical="center"/>
    </xf>
    <xf numFmtId="0" fontId="12" fillId="4" borderId="33"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32" xfId="0" applyFont="1" applyFill="1" applyBorder="1" applyAlignment="1">
      <alignment horizontal="center" vertical="center" wrapText="1"/>
    </xf>
    <xf numFmtId="0" fontId="25" fillId="4" borderId="47" xfId="0" applyFont="1" applyFill="1" applyBorder="1" applyAlignment="1">
      <alignment horizontal="left" vertical="center" wrapText="1"/>
    </xf>
    <xf numFmtId="0" fontId="25" fillId="4" borderId="47" xfId="0" applyFont="1" applyFill="1" applyBorder="1" applyAlignment="1">
      <alignment horizontal="right" vertical="center" wrapText="1"/>
    </xf>
    <xf numFmtId="0" fontId="31" fillId="0" borderId="47" xfId="0" applyFont="1" applyBorder="1" applyAlignment="1">
      <alignment horizontal="left" vertical="center" wrapText="1"/>
    </xf>
    <xf numFmtId="38" fontId="25" fillId="3" borderId="47" xfId="8" applyFont="1" applyFill="1" applyBorder="1" applyAlignment="1">
      <alignment horizontal="right" vertical="center" wrapText="1"/>
    </xf>
    <xf numFmtId="0" fontId="25" fillId="0" borderId="97" xfId="0" applyFont="1" applyBorder="1" applyAlignment="1">
      <alignment horizontal="center" vertical="center" wrapText="1"/>
    </xf>
    <xf numFmtId="0" fontId="25" fillId="0" borderId="45" xfId="0" applyFont="1" applyBorder="1" applyAlignment="1">
      <alignment horizontal="center" vertical="center" wrapText="1"/>
    </xf>
    <xf numFmtId="9" fontId="12" fillId="12" borderId="137" xfId="12" applyFont="1" applyFill="1" applyBorder="1" applyAlignment="1">
      <alignment vertical="center" wrapText="1"/>
    </xf>
    <xf numFmtId="9" fontId="12" fillId="12" borderId="123" xfId="12" applyFont="1" applyFill="1" applyBorder="1" applyAlignment="1">
      <alignment vertical="center" wrapText="1"/>
    </xf>
    <xf numFmtId="9" fontId="12" fillId="12" borderId="105" xfId="12" applyFont="1" applyFill="1" applyBorder="1" applyAlignment="1">
      <alignment vertical="center" wrapText="1"/>
    </xf>
    <xf numFmtId="0" fontId="25" fillId="0" borderId="76" xfId="0" applyFont="1" applyBorder="1" applyAlignment="1">
      <alignment horizontal="center" vertical="center" wrapText="1"/>
    </xf>
    <xf numFmtId="0" fontId="25" fillId="0" borderId="47" xfId="0" applyFont="1" applyBorder="1" applyAlignment="1">
      <alignment horizontal="center" vertical="center" wrapText="1"/>
    </xf>
    <xf numFmtId="38" fontId="25" fillId="13" borderId="171" xfId="8" applyFont="1" applyFill="1" applyBorder="1" applyAlignment="1">
      <alignment horizontal="center" vertical="center" wrapText="1"/>
    </xf>
    <xf numFmtId="0" fontId="0" fillId="0" borderId="132" xfId="0" applyBorder="1" applyAlignment="1">
      <alignment vertical="center" wrapText="1"/>
    </xf>
    <xf numFmtId="0" fontId="0" fillId="0" borderId="123" xfId="0" applyBorder="1" applyAlignment="1">
      <alignment horizontal="center" vertical="center" wrapText="1"/>
    </xf>
    <xf numFmtId="0" fontId="12" fillId="0" borderId="123" xfId="0" applyFont="1" applyBorder="1" applyAlignment="1">
      <alignment horizontal="center" vertical="center" wrapText="1"/>
    </xf>
    <xf numFmtId="0" fontId="0" fillId="0" borderId="97" xfId="0" applyBorder="1" applyAlignment="1">
      <alignment horizontal="center" vertical="center" wrapText="1"/>
    </xf>
    <xf numFmtId="0" fontId="0" fillId="0" borderId="45" xfId="0" applyBorder="1" applyAlignment="1">
      <alignment horizontal="center" vertical="center" wrapText="1"/>
    </xf>
    <xf numFmtId="0" fontId="0" fillId="0" borderId="137" xfId="0" applyBorder="1" applyAlignment="1">
      <alignment horizontal="center" vertical="center" wrapText="1"/>
    </xf>
    <xf numFmtId="0" fontId="0" fillId="0" borderId="124" xfId="0" applyBorder="1" applyAlignment="1">
      <alignment horizontal="center" vertical="center" wrapText="1"/>
    </xf>
    <xf numFmtId="0" fontId="0" fillId="0" borderId="33" xfId="0" applyBorder="1" applyAlignment="1">
      <alignment horizontal="center" vertical="center"/>
    </xf>
    <xf numFmtId="0" fontId="0" fillId="0" borderId="123" xfId="0" applyBorder="1" applyAlignment="1">
      <alignment horizontal="center" vertical="center"/>
    </xf>
    <xf numFmtId="38" fontId="25" fillId="13" borderId="170" xfId="8" applyFont="1" applyFill="1" applyBorder="1" applyAlignment="1">
      <alignment horizontal="center" vertical="center" wrapText="1"/>
    </xf>
    <xf numFmtId="0" fontId="25" fillId="0" borderId="47" xfId="0" applyFont="1" applyBorder="1" applyAlignment="1">
      <alignment horizontal="right" vertical="center" wrapText="1"/>
    </xf>
    <xf numFmtId="0" fontId="25" fillId="0" borderId="164" xfId="0" applyFont="1" applyBorder="1" applyAlignment="1">
      <alignment vertical="center" wrapText="1"/>
    </xf>
    <xf numFmtId="0" fontId="0" fillId="0" borderId="165" xfId="0" applyBorder="1" applyAlignment="1">
      <alignment vertical="center" wrapText="1"/>
    </xf>
    <xf numFmtId="0" fontId="0" fillId="0" borderId="166" xfId="0" applyBorder="1" applyAlignment="1">
      <alignment vertical="center" wrapText="1"/>
    </xf>
    <xf numFmtId="0" fontId="0" fillId="0" borderId="122" xfId="0" applyBorder="1" applyAlignment="1">
      <alignment vertical="center" wrapText="1"/>
    </xf>
    <xf numFmtId="0" fontId="0" fillId="0" borderId="167" xfId="0" applyBorder="1" applyAlignment="1">
      <alignment vertical="center" wrapText="1"/>
    </xf>
    <xf numFmtId="0" fontId="63" fillId="0" borderId="89" xfId="0" applyFont="1" applyBorder="1" applyAlignment="1">
      <alignment horizontal="center" vertical="center" wrapText="1"/>
    </xf>
    <xf numFmtId="0" fontId="63" fillId="0" borderId="32" xfId="0" applyFont="1" applyBorder="1" applyAlignment="1">
      <alignment horizontal="center" vertical="center" wrapText="1"/>
    </xf>
    <xf numFmtId="0" fontId="63" fillId="0" borderId="77" xfId="0" applyFont="1" applyBorder="1" applyAlignment="1">
      <alignment horizontal="center" vertical="center" wrapText="1"/>
    </xf>
    <xf numFmtId="0" fontId="0" fillId="0" borderId="46" xfId="0" applyBorder="1" applyAlignment="1">
      <alignment horizontal="center" vertical="center" wrapText="1"/>
    </xf>
    <xf numFmtId="0" fontId="0" fillId="0" borderId="123" xfId="0" applyBorder="1" applyAlignment="1">
      <alignment vertical="center" wrapText="1"/>
    </xf>
    <xf numFmtId="0" fontId="0" fillId="0" borderId="105" xfId="0" applyBorder="1" applyAlignment="1">
      <alignment vertical="center" wrapText="1"/>
    </xf>
    <xf numFmtId="0" fontId="25" fillId="0" borderId="166" xfId="0" applyFont="1" applyBorder="1" applyAlignment="1">
      <alignment vertical="center" wrapText="1"/>
    </xf>
    <xf numFmtId="0" fontId="63" fillId="0" borderId="137" xfId="0" applyFont="1" applyBorder="1" applyAlignment="1">
      <alignment horizontal="center" vertical="center" wrapText="1"/>
    </xf>
    <xf numFmtId="0" fontId="63" fillId="0" borderId="123" xfId="0" applyFont="1" applyBorder="1" applyAlignment="1">
      <alignment horizontal="center" vertical="center" wrapText="1"/>
    </xf>
    <xf numFmtId="0" fontId="63" fillId="0" borderId="105"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137"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46" xfId="0" applyFont="1" applyBorder="1" applyAlignment="1">
      <alignment horizontal="center" vertical="center" wrapText="1"/>
    </xf>
    <xf numFmtId="0" fontId="0" fillId="0" borderId="97" xfId="0" applyBorder="1" applyAlignment="1">
      <alignment horizontal="center" vertical="center" shrinkToFit="1"/>
    </xf>
    <xf numFmtId="0" fontId="12" fillId="0" borderId="46" xfId="0" applyFont="1" applyBorder="1" applyAlignment="1">
      <alignment horizontal="center" vertical="center" shrinkToFit="1"/>
    </xf>
    <xf numFmtId="0" fontId="25" fillId="5" borderId="47" xfId="0" applyFont="1" applyFill="1" applyBorder="1" applyAlignment="1">
      <alignment horizontal="left" vertical="center" wrapText="1"/>
    </xf>
    <xf numFmtId="0" fontId="12" fillId="0" borderId="59" xfId="0" applyFont="1" applyBorder="1" applyAlignment="1">
      <alignment horizontal="center" vertical="center" wrapText="1"/>
    </xf>
    <xf numFmtId="0" fontId="25" fillId="4" borderId="0" xfId="0" applyFont="1" applyFill="1" applyAlignment="1">
      <alignment vertical="center" wrapText="1"/>
    </xf>
    <xf numFmtId="0" fontId="0" fillId="4" borderId="0" xfId="0" applyFill="1" applyAlignment="1">
      <alignment vertical="center" wrapText="1"/>
    </xf>
    <xf numFmtId="0" fontId="0" fillId="0" borderId="59" xfId="0" applyBorder="1" applyAlignment="1">
      <alignment horizontal="center" vertical="center" wrapText="1"/>
    </xf>
    <xf numFmtId="0" fontId="12" fillId="0" borderId="97" xfId="0" applyFont="1" applyBorder="1" applyAlignment="1">
      <alignment horizontal="center" vertical="center" shrinkToFit="1"/>
    </xf>
    <xf numFmtId="0" fontId="63" fillId="0" borderId="5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0" xfId="0" applyFont="1" applyAlignment="1">
      <alignment horizontal="center" vertical="center" wrapText="1"/>
    </xf>
    <xf numFmtId="0" fontId="12" fillId="0" borderId="32" xfId="0" applyFont="1" applyBorder="1" applyAlignment="1">
      <alignment horizontal="center" vertical="center" wrapText="1"/>
    </xf>
    <xf numFmtId="38" fontId="25" fillId="2" borderId="105" xfId="8" applyFont="1" applyFill="1" applyBorder="1" applyAlignment="1">
      <alignment horizontal="center" vertical="center" wrapText="1"/>
    </xf>
    <xf numFmtId="0" fontId="25" fillId="4" borderId="47" xfId="0" applyFont="1" applyFill="1" applyBorder="1" applyAlignment="1">
      <alignment horizontal="right" wrapText="1"/>
    </xf>
    <xf numFmtId="0" fontId="0" fillId="4" borderId="47" xfId="0" applyFill="1" applyBorder="1" applyAlignment="1">
      <alignment horizontal="right" wrapText="1"/>
    </xf>
    <xf numFmtId="0" fontId="25" fillId="0" borderId="165" xfId="0" applyFont="1" applyBorder="1" applyAlignment="1">
      <alignment vertical="center" wrapText="1"/>
    </xf>
    <xf numFmtId="0" fontId="25" fillId="0" borderId="122" xfId="0" applyFont="1" applyBorder="1" applyAlignment="1">
      <alignment vertical="center" wrapText="1"/>
    </xf>
    <xf numFmtId="0" fontId="25" fillId="0" borderId="167" xfId="0" applyFont="1" applyBorder="1" applyAlignment="1">
      <alignment vertical="center" wrapText="1"/>
    </xf>
    <xf numFmtId="0" fontId="25" fillId="0" borderId="132" xfId="0" applyFont="1" applyBorder="1" applyAlignment="1">
      <alignment vertical="center" wrapText="1"/>
    </xf>
    <xf numFmtId="0" fontId="12" fillId="0" borderId="45" xfId="0" applyFont="1" applyBorder="1" applyAlignment="1">
      <alignment horizontal="center" vertical="center" wrapText="1"/>
    </xf>
    <xf numFmtId="38" fontId="25" fillId="4" borderId="0" xfId="8" applyFont="1" applyFill="1" applyBorder="1" applyAlignment="1">
      <alignment horizontal="center" vertical="center" wrapText="1"/>
    </xf>
    <xf numFmtId="38" fontId="25" fillId="0" borderId="111" xfId="8" applyFont="1" applyFill="1" applyBorder="1" applyAlignment="1">
      <alignment horizontal="center" vertical="center" wrapText="1"/>
    </xf>
    <xf numFmtId="38" fontId="25" fillId="2" borderId="107" xfId="8" applyFont="1" applyFill="1" applyBorder="1" applyAlignment="1">
      <alignment horizontal="center" vertical="center" wrapText="1"/>
    </xf>
    <xf numFmtId="38" fontId="70" fillId="4" borderId="0" xfId="8" applyFont="1" applyFill="1" applyBorder="1" applyAlignment="1">
      <alignment horizontal="center" vertical="center" wrapText="1"/>
    </xf>
    <xf numFmtId="0" fontId="12" fillId="0" borderId="45" xfId="0" applyFont="1" applyBorder="1" applyAlignment="1">
      <alignment horizontal="center" vertical="center" shrinkToFit="1"/>
    </xf>
    <xf numFmtId="0" fontId="0" fillId="0" borderId="126" xfId="0" applyBorder="1" applyAlignment="1">
      <alignment horizontal="center" vertical="center" shrinkToFit="1"/>
    </xf>
    <xf numFmtId="0" fontId="12" fillId="0" borderId="127" xfId="0" applyFont="1" applyBorder="1" applyAlignment="1">
      <alignment horizontal="center" vertical="center" shrinkToFit="1"/>
    </xf>
    <xf numFmtId="0" fontId="0" fillId="0" borderId="45" xfId="0" applyBorder="1" applyAlignment="1">
      <alignment horizontal="center" vertical="center" shrinkToFit="1"/>
    </xf>
    <xf numFmtId="0" fontId="25" fillId="0" borderId="136" xfId="0" applyFont="1" applyBorder="1" applyAlignment="1">
      <alignment horizontal="center" vertical="center" wrapText="1"/>
    </xf>
    <xf numFmtId="0" fontId="25" fillId="0" borderId="139" xfId="0" applyFont="1" applyBorder="1" applyAlignment="1">
      <alignment horizontal="center" vertical="center" wrapText="1"/>
    </xf>
    <xf numFmtId="0" fontId="25" fillId="0" borderId="143" xfId="0" applyFont="1" applyBorder="1" applyAlignment="1">
      <alignment horizontal="center" vertical="center" wrapText="1"/>
    </xf>
    <xf numFmtId="0" fontId="25" fillId="0" borderId="145" xfId="0" applyFont="1" applyBorder="1" applyAlignment="1">
      <alignment horizontal="center" vertical="center" wrapText="1"/>
    </xf>
    <xf numFmtId="0" fontId="25" fillId="0" borderId="114" xfId="0" applyFont="1" applyBorder="1" applyAlignment="1">
      <alignment horizontal="center" vertical="center" wrapText="1"/>
    </xf>
    <xf numFmtId="0" fontId="25" fillId="11" borderId="0" xfId="0" applyFont="1" applyFill="1" applyAlignment="1">
      <alignment vertical="center" wrapText="1"/>
    </xf>
    <xf numFmtId="0" fontId="0" fillId="11" borderId="0" xfId="0" applyFill="1" applyAlignment="1">
      <alignment vertical="center" wrapText="1"/>
    </xf>
    <xf numFmtId="0" fontId="12" fillId="0" borderId="125" xfId="0" applyFont="1" applyBorder="1" applyAlignment="1">
      <alignment horizontal="center" vertical="center" wrapText="1"/>
    </xf>
    <xf numFmtId="0" fontId="12" fillId="0" borderId="128" xfId="0" applyFont="1" applyBorder="1" applyAlignment="1">
      <alignment horizontal="center" vertical="center" wrapText="1"/>
    </xf>
    <xf numFmtId="0" fontId="25" fillId="11" borderId="114" xfId="0" applyFont="1" applyFill="1" applyBorder="1" applyAlignment="1">
      <alignment horizontal="right" wrapText="1"/>
    </xf>
    <xf numFmtId="0" fontId="25" fillId="0" borderId="115" xfId="0" applyFont="1" applyBorder="1" applyAlignment="1">
      <alignment vertical="center" wrapText="1"/>
    </xf>
    <xf numFmtId="0" fontId="0" fillId="0" borderId="116" xfId="0" applyBorder="1" applyAlignment="1">
      <alignment vertical="center" wrapText="1"/>
    </xf>
    <xf numFmtId="0" fontId="0" fillId="0" borderId="121" xfId="0" applyBorder="1" applyAlignment="1">
      <alignment vertical="center" wrapText="1"/>
    </xf>
    <xf numFmtId="0" fontId="0" fillId="0" borderId="131" xfId="0" applyBorder="1" applyAlignment="1">
      <alignment vertical="center" wrapText="1"/>
    </xf>
    <xf numFmtId="0" fontId="63" fillId="0" borderId="117" xfId="0" applyFont="1" applyBorder="1" applyAlignment="1">
      <alignment horizontal="center" vertical="center" wrapText="1"/>
    </xf>
    <xf numFmtId="0" fontId="0" fillId="0" borderId="117" xfId="0" applyBorder="1" applyAlignment="1">
      <alignment horizontal="center" vertical="center" wrapText="1"/>
    </xf>
    <xf numFmtId="0" fontId="12" fillId="0" borderId="118"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20" xfId="0" applyFont="1" applyBorder="1" applyAlignment="1">
      <alignment horizontal="center" vertical="center" wrapText="1"/>
    </xf>
    <xf numFmtId="0" fontId="0" fillId="0" borderId="125" xfId="0" applyBorder="1" applyAlignment="1">
      <alignment horizontal="center" vertical="center" wrapText="1"/>
    </xf>
    <xf numFmtId="38" fontId="25" fillId="2" borderId="146" xfId="8" applyFont="1" applyFill="1" applyBorder="1" applyAlignment="1">
      <alignment horizontal="center" vertical="center" wrapText="1"/>
    </xf>
    <xf numFmtId="38" fontId="25" fillId="2" borderId="153" xfId="8" applyFont="1" applyFill="1" applyBorder="1" applyAlignment="1">
      <alignment horizontal="center" vertical="center" wrapText="1"/>
    </xf>
    <xf numFmtId="0" fontId="0" fillId="11" borderId="114" xfId="0" applyFill="1" applyBorder="1" applyAlignment="1">
      <alignment horizontal="right" wrapText="1"/>
    </xf>
    <xf numFmtId="38" fontId="25" fillId="11" borderId="0" xfId="8" applyFont="1" applyFill="1" applyBorder="1" applyAlignment="1">
      <alignment horizontal="center" vertical="center" wrapText="1"/>
    </xf>
    <xf numFmtId="38" fontId="25" fillId="0" borderId="159" xfId="8" applyFont="1" applyFill="1" applyBorder="1" applyAlignment="1">
      <alignment horizontal="center" vertical="center" wrapText="1"/>
    </xf>
    <xf numFmtId="38" fontId="25" fillId="0" borderId="160" xfId="8" applyFont="1" applyFill="1" applyBorder="1" applyAlignment="1">
      <alignment horizontal="center" vertical="center" wrapText="1"/>
    </xf>
    <xf numFmtId="38" fontId="25" fillId="2" borderId="142" xfId="8" applyFont="1" applyFill="1" applyBorder="1" applyAlignment="1">
      <alignment horizontal="center" vertical="center" wrapText="1"/>
    </xf>
    <xf numFmtId="38" fontId="70" fillId="11" borderId="0" xfId="8" applyFont="1" applyFill="1" applyBorder="1" applyAlignment="1">
      <alignment horizontal="center" vertical="center" wrapText="1"/>
    </xf>
    <xf numFmtId="0" fontId="12" fillId="0" borderId="117" xfId="0" applyFont="1" applyBorder="1" applyAlignment="1">
      <alignment horizontal="center" vertical="center" wrapText="1"/>
    </xf>
    <xf numFmtId="0" fontId="60" fillId="3" borderId="0" xfId="0" applyFont="1" applyFill="1" applyAlignment="1">
      <alignment horizontal="left" vertical="center" wrapText="1"/>
    </xf>
    <xf numFmtId="0" fontId="1" fillId="4" borderId="28" xfId="11" applyFont="1" applyFill="1" applyBorder="1">
      <alignment vertical="center"/>
    </xf>
  </cellXfs>
  <cellStyles count="14">
    <cellStyle name="パーセント" xfId="12" builtinId="5"/>
    <cellStyle name="パーセント 2" xfId="3" xr:uid="{00000000-0005-0000-0000-000000000000}"/>
    <cellStyle name="桁区切り" xfId="8" builtinId="6"/>
    <cellStyle name="桁区切り 2" xfId="4" xr:uid="{00000000-0005-0000-0000-000001000000}"/>
    <cellStyle name="桁区切り 3" xfId="9" xr:uid="{37A84239-5E5A-4B3E-BA92-F56E2B4CA540}"/>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01A0D7CE-9E7D-4C9A-99EE-1615FF064A72}"/>
    <cellStyle name="標準 3" xfId="6" xr:uid="{00000000-0005-0000-0000-000006000000}"/>
    <cellStyle name="標準 4" xfId="7" xr:uid="{00000000-0005-0000-0000-000007000000}"/>
    <cellStyle name="標準 5" xfId="10" xr:uid="{22746844-C8CE-4C03-BB34-DB60CE5F44BA}"/>
    <cellStyle name="標準 6" xfId="13" xr:uid="{330C8AB9-E92B-41D7-8A9E-EEB18439B748}"/>
  </cellStyles>
  <dxfs count="108">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font>
      <numFmt numFmtId="0" formatCode="General"/>
      <fill>
        <patternFill>
          <bgColor theme="8" tint="0.79998168889431442"/>
        </patternFill>
      </fill>
    </dxf>
    <dxf>
      <font>
        <color rgb="FFFF0000"/>
      </font>
      <fill>
        <patternFill patternType="none">
          <fgColor auto="1"/>
          <bgColor auto="1"/>
        </patternFill>
      </fill>
    </dxf>
    <dxf>
      <font>
        <color rgb="FFFF0000"/>
      </font>
      <fill>
        <patternFill patternType="none">
          <bgColor auto="1"/>
        </patternFill>
      </fill>
    </dxf>
    <dxf>
      <fill>
        <patternFill patternType="none">
          <bgColor auto="1"/>
        </patternFill>
      </fill>
    </dxf>
    <dxf>
      <fill>
        <patternFill>
          <bgColor theme="8" tint="0.79998168889431442"/>
        </patternFill>
      </fill>
    </dxf>
    <dxf>
      <font>
        <b val="0"/>
        <i val="0"/>
      </font>
      <numFmt numFmtId="0" formatCode="General"/>
    </dxf>
    <dxf>
      <fill>
        <patternFill patternType="none">
          <bgColor auto="1"/>
        </patternFill>
      </fill>
    </dxf>
    <dxf>
      <fill>
        <patternFill>
          <bgColor theme="8" tint="0.79998168889431442"/>
        </patternFill>
      </fill>
    </dxf>
    <dxf>
      <font>
        <b val="0"/>
        <i val="0"/>
      </font>
    </dxf>
    <dxf>
      <fill>
        <patternFill>
          <bgColor theme="8" tint="0.79998168889431442"/>
        </patternFill>
      </fill>
    </dxf>
    <dxf>
      <font>
        <b val="0"/>
        <i val="0"/>
      </font>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207310</xdr:colOff>
      <xdr:row>8</xdr:row>
      <xdr:rowOff>246530</xdr:rowOff>
    </xdr:from>
    <xdr:to>
      <xdr:col>5</xdr:col>
      <xdr:colOff>743090</xdr:colOff>
      <xdr:row>9</xdr:row>
      <xdr:rowOff>157584</xdr:rowOff>
    </xdr:to>
    <xdr:sp macro="" textlink="">
      <xdr:nvSpPr>
        <xdr:cNvPr id="2" name="テキスト ボックス 1">
          <a:extLst>
            <a:ext uri="{FF2B5EF4-FFF2-40B4-BE49-F238E27FC236}">
              <a16:creationId xmlns:a16="http://schemas.microsoft.com/office/drawing/2014/main" id="{0349940F-83FC-463D-AB52-91BA1A72C741}"/>
            </a:ext>
          </a:extLst>
        </xdr:cNvPr>
        <xdr:cNvSpPr txBox="1"/>
      </xdr:nvSpPr>
      <xdr:spPr>
        <a:xfrm>
          <a:off x="879663" y="2655795"/>
          <a:ext cx="7371368" cy="807524"/>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112059</xdr:colOff>
      <xdr:row>0</xdr:row>
      <xdr:rowOff>291353</xdr:rowOff>
    </xdr:from>
    <xdr:to>
      <xdr:col>10</xdr:col>
      <xdr:colOff>661148</xdr:colOff>
      <xdr:row>3</xdr:row>
      <xdr:rowOff>67234</xdr:rowOff>
    </xdr:to>
    <xdr:sp macro="" textlink="">
      <xdr:nvSpPr>
        <xdr:cNvPr id="3" name="テキスト ボックス 2">
          <a:extLst>
            <a:ext uri="{FF2B5EF4-FFF2-40B4-BE49-F238E27FC236}">
              <a16:creationId xmlns:a16="http://schemas.microsoft.com/office/drawing/2014/main" id="{B78CDD82-3A72-400A-8391-AC9AEF56ECDE}"/>
            </a:ext>
          </a:extLst>
        </xdr:cNvPr>
        <xdr:cNvSpPr txBox="1"/>
      </xdr:nvSpPr>
      <xdr:spPr>
        <a:xfrm>
          <a:off x="8796618" y="291353"/>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68C8BFDA-90B6-4D39-8A7C-CDAAFF85D8C3}"/>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71DABC61-82B0-4CE7-A1DD-902B435AF531}"/>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199A7BF5-9D68-4286-8545-4616C868C18A}"/>
            </a:ext>
          </a:extLst>
        </xdr:cNvPr>
        <xdr:cNvSpPr txBox="1"/>
      </xdr:nvSpPr>
      <xdr:spPr>
        <a:xfrm>
          <a:off x="383380"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7C7167AD-59FE-4AC8-8188-E38BCB7C666F}"/>
            </a:ext>
          </a:extLst>
        </xdr:cNvPr>
        <xdr:cNvSpPr txBox="1"/>
      </xdr:nvSpPr>
      <xdr:spPr>
        <a:xfrm>
          <a:off x="47625" y="802481"/>
          <a:ext cx="13763625" cy="2501334"/>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883AA4AA-17CB-4044-B30E-E4B56E351149}"/>
            </a:ext>
          </a:extLst>
        </xdr:cNvPr>
        <xdr:cNvSpPr txBox="1"/>
      </xdr:nvSpPr>
      <xdr:spPr>
        <a:xfrm>
          <a:off x="383382"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750409B7-A10E-4124-B76B-13C4876B2B91}"/>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D6627869-1FFE-4504-957D-A857E9040F28}"/>
            </a:ext>
          </a:extLst>
        </xdr:cNvPr>
        <xdr:cNvSpPr txBox="1"/>
      </xdr:nvSpPr>
      <xdr:spPr>
        <a:xfrm>
          <a:off x="371474"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FEF6188F-F399-495A-98C1-359BA33AB172}"/>
            </a:ext>
          </a:extLst>
        </xdr:cNvPr>
        <xdr:cNvSpPr txBox="1"/>
      </xdr:nvSpPr>
      <xdr:spPr>
        <a:xfrm>
          <a:off x="371475" y="34070925"/>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1" name="テキスト ボックス 10">
          <a:extLst>
            <a:ext uri="{FF2B5EF4-FFF2-40B4-BE49-F238E27FC236}">
              <a16:creationId xmlns:a16="http://schemas.microsoft.com/office/drawing/2014/main" id="{BD8B327D-31E7-3C96-9594-1EFB313DE18C}"/>
            </a:ext>
          </a:extLst>
        </xdr:cNvPr>
        <xdr:cNvSpPr txBox="1"/>
      </xdr:nvSpPr>
      <xdr:spPr>
        <a:xfrm>
          <a:off x="3853088" y="5810247"/>
          <a:ext cx="5864679" cy="2111378"/>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123825</xdr:colOff>
      <xdr:row>1</xdr:row>
      <xdr:rowOff>104775</xdr:rowOff>
    </xdr:from>
    <xdr:to>
      <xdr:col>14</xdr:col>
      <xdr:colOff>428065</xdr:colOff>
      <xdr:row>6</xdr:row>
      <xdr:rowOff>43702</xdr:rowOff>
    </xdr:to>
    <xdr:sp macro="" textlink="">
      <xdr:nvSpPr>
        <xdr:cNvPr id="2" name="テキスト ボックス 1">
          <a:extLst>
            <a:ext uri="{FF2B5EF4-FFF2-40B4-BE49-F238E27FC236}">
              <a16:creationId xmlns:a16="http://schemas.microsoft.com/office/drawing/2014/main" id="{596FCC43-F684-4AB9-ACBB-3B49036FB94D}"/>
            </a:ext>
          </a:extLst>
        </xdr:cNvPr>
        <xdr:cNvSpPr txBox="1"/>
      </xdr:nvSpPr>
      <xdr:spPr>
        <a:xfrm>
          <a:off x="8143875"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542365</xdr:colOff>
      <xdr:row>7</xdr:row>
      <xdr:rowOff>5602</xdr:rowOff>
    </xdr:to>
    <xdr:sp macro="" textlink="">
      <xdr:nvSpPr>
        <xdr:cNvPr id="2" name="テキスト ボックス 1">
          <a:extLst>
            <a:ext uri="{FF2B5EF4-FFF2-40B4-BE49-F238E27FC236}">
              <a16:creationId xmlns:a16="http://schemas.microsoft.com/office/drawing/2014/main" id="{A493489F-8163-4A28-888B-ABA69C0F28D9}"/>
            </a:ext>
          </a:extLst>
        </xdr:cNvPr>
        <xdr:cNvSpPr txBox="1"/>
      </xdr:nvSpPr>
      <xdr:spPr>
        <a:xfrm>
          <a:off x="7905750" y="3429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142876</xdr:colOff>
      <xdr:row>2</xdr:row>
      <xdr:rowOff>123825</xdr:rowOff>
    </xdr:from>
    <xdr:to>
      <xdr:col>10</xdr:col>
      <xdr:colOff>628651</xdr:colOff>
      <xdr:row>4</xdr:row>
      <xdr:rowOff>38100</xdr:rowOff>
    </xdr:to>
    <xdr:sp macro="" textlink="">
      <xdr:nvSpPr>
        <xdr:cNvPr id="2" name="テキスト ボックス 1">
          <a:extLst>
            <a:ext uri="{FF2B5EF4-FFF2-40B4-BE49-F238E27FC236}">
              <a16:creationId xmlns:a16="http://schemas.microsoft.com/office/drawing/2014/main" id="{AD7DB642-A39C-4B2D-BD33-A4CAD052C255}"/>
            </a:ext>
          </a:extLst>
        </xdr:cNvPr>
        <xdr:cNvSpPr txBox="1"/>
      </xdr:nvSpPr>
      <xdr:spPr>
        <a:xfrm>
          <a:off x="7953376" y="38100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104775</xdr:colOff>
      <xdr:row>2</xdr:row>
      <xdr:rowOff>28575</xdr:rowOff>
    </xdr:from>
    <xdr:to>
      <xdr:col>11</xdr:col>
      <xdr:colOff>409015</xdr:colOff>
      <xdr:row>5</xdr:row>
      <xdr:rowOff>281827</xdr:rowOff>
    </xdr:to>
    <xdr:sp macro="" textlink="">
      <xdr:nvSpPr>
        <xdr:cNvPr id="2" name="テキスト ボックス 1">
          <a:extLst>
            <a:ext uri="{FF2B5EF4-FFF2-40B4-BE49-F238E27FC236}">
              <a16:creationId xmlns:a16="http://schemas.microsoft.com/office/drawing/2014/main" id="{94D333A1-EDF3-48FE-980B-34649628FA29}"/>
            </a:ext>
          </a:extLst>
        </xdr:cNvPr>
        <xdr:cNvSpPr txBox="1"/>
      </xdr:nvSpPr>
      <xdr:spPr>
        <a:xfrm>
          <a:off x="7334250"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152400</xdr:colOff>
      <xdr:row>2</xdr:row>
      <xdr:rowOff>38100</xdr:rowOff>
    </xdr:from>
    <xdr:to>
      <xdr:col>14</xdr:col>
      <xdr:colOff>8965</xdr:colOff>
      <xdr:row>4</xdr:row>
      <xdr:rowOff>405652</xdr:rowOff>
    </xdr:to>
    <xdr:sp macro="" textlink="">
      <xdr:nvSpPr>
        <xdr:cNvPr id="2" name="テキスト ボックス 1">
          <a:extLst>
            <a:ext uri="{FF2B5EF4-FFF2-40B4-BE49-F238E27FC236}">
              <a16:creationId xmlns:a16="http://schemas.microsoft.com/office/drawing/2014/main" id="{9DDFBE26-8864-4ABC-BE5E-9729492DB60E}"/>
            </a:ext>
          </a:extLst>
        </xdr:cNvPr>
        <xdr:cNvSpPr txBox="1"/>
      </xdr:nvSpPr>
      <xdr:spPr>
        <a:xfrm>
          <a:off x="8296275"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161925</xdr:colOff>
      <xdr:row>2</xdr:row>
      <xdr:rowOff>171450</xdr:rowOff>
    </xdr:from>
    <xdr:to>
      <xdr:col>11</xdr:col>
      <xdr:colOff>466165</xdr:colOff>
      <xdr:row>5</xdr:row>
      <xdr:rowOff>234202</xdr:rowOff>
    </xdr:to>
    <xdr:sp macro="" textlink="">
      <xdr:nvSpPr>
        <xdr:cNvPr id="2" name="テキスト ボックス 1">
          <a:extLst>
            <a:ext uri="{FF2B5EF4-FFF2-40B4-BE49-F238E27FC236}">
              <a16:creationId xmlns:a16="http://schemas.microsoft.com/office/drawing/2014/main" id="{E6D0370A-5450-4651-93CA-BA27A646276C}"/>
            </a:ext>
          </a:extLst>
        </xdr:cNvPr>
        <xdr:cNvSpPr txBox="1"/>
      </xdr:nvSpPr>
      <xdr:spPr>
        <a:xfrm>
          <a:off x="7810500" y="4286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ED5489BF-DF56-4600-A5B7-55C39DC65AD8}"/>
            </a:ext>
          </a:extLst>
        </xdr:cNvPr>
        <xdr:cNvSpPr txBox="1"/>
      </xdr:nvSpPr>
      <xdr:spPr>
        <a:xfrm>
          <a:off x="4774406" y="2488406"/>
          <a:ext cx="5417342" cy="1035843"/>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200025</xdr:colOff>
      <xdr:row>1</xdr:row>
      <xdr:rowOff>304800</xdr:rowOff>
    </xdr:from>
    <xdr:to>
      <xdr:col>14</xdr:col>
      <xdr:colOff>56590</xdr:colOff>
      <xdr:row>4</xdr:row>
      <xdr:rowOff>234202</xdr:rowOff>
    </xdr:to>
    <xdr:sp macro="" textlink="">
      <xdr:nvSpPr>
        <xdr:cNvPr id="2" name="テキスト ボックス 1">
          <a:extLst>
            <a:ext uri="{FF2B5EF4-FFF2-40B4-BE49-F238E27FC236}">
              <a16:creationId xmlns:a16="http://schemas.microsoft.com/office/drawing/2014/main" id="{A88BA965-CA1D-4B44-8862-F2B14F809DD0}"/>
            </a:ext>
          </a:extLst>
        </xdr:cNvPr>
        <xdr:cNvSpPr txBox="1"/>
      </xdr:nvSpPr>
      <xdr:spPr>
        <a:xfrm>
          <a:off x="8077200" y="619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io3110\Downloads\01_&#12295;&#12295;&#23398;&#22290;&#12295;&#12295;&#23554;&#38272;&#23398;&#26657;&#65288;&#24773;&#22577;&#20966;&#29702;&#38306;&#20418;&#35373;&#20633;&#65289;%20(2).xlsx" TargetMode="External"/><Relationship Id="rId1" Type="http://schemas.openxmlformats.org/officeDocument/2006/relationships/externalLinkPath" Target="/Users/mio3110/Downloads/01_&#12295;&#12295;&#23398;&#22290;&#12295;&#12295;&#23554;&#38272;&#23398;&#26657;&#65288;&#24773;&#22577;&#20966;&#29702;&#38306;&#20418;&#35373;&#20633;&#6528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チェック表"/>
      <sheetName val="02-1_様式1-1"/>
      <sheetName val="02-2_様式1-1（別紙）"/>
      <sheetName val="03_様式1-2"/>
      <sheetName val="04_様式1-3"/>
      <sheetName val="05_見積書整理表"/>
      <sheetName val="06_説明一覧"/>
      <sheetName val="07_採択理由書"/>
      <sheetName val="08_私立高等学校等実態調査"/>
      <sheetName val="Sheet4"/>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AF011-1D1C-4866-A940-407EF8071A6D}">
  <sheetPr codeName="Sheet1">
    <tabColor rgb="FFFFFF00"/>
    <pageSetUpPr fitToPage="1"/>
  </sheetPr>
  <dimension ref="A1:H56"/>
  <sheetViews>
    <sheetView view="pageBreakPreview" topLeftCell="A5" zoomScale="85" zoomScaleNormal="100" zoomScaleSheetLayoutView="85" zoomScalePageLayoutView="110" workbookViewId="0">
      <selection activeCell="L42" sqref="L42"/>
    </sheetView>
  </sheetViews>
  <sheetFormatPr defaultColWidth="9" defaultRowHeight="13.2"/>
  <cols>
    <col min="1" max="1" width="3.77734375" style="72" customWidth="1"/>
    <col min="2" max="2" width="5" style="72" customWidth="1"/>
    <col min="3" max="3" width="5.6640625" style="72" customWidth="1"/>
    <col min="4" max="4" width="13.21875" style="72" customWidth="1"/>
    <col min="5" max="5" width="70.88671875" style="72" customWidth="1"/>
    <col min="6" max="6" width="10.109375" style="71" customWidth="1"/>
    <col min="7" max="7" width="5.21875" style="71" customWidth="1"/>
    <col min="8" max="16384" width="9" style="71"/>
  </cols>
  <sheetData>
    <row r="1" spans="1:8" ht="48" customHeight="1">
      <c r="A1" s="525" t="s">
        <v>173</v>
      </c>
      <c r="B1" s="525"/>
      <c r="C1" s="525"/>
      <c r="D1" s="525"/>
      <c r="E1" s="525"/>
      <c r="F1" s="525"/>
      <c r="G1" s="131"/>
    </row>
    <row r="2" spans="1:8" ht="15" customHeight="1">
      <c r="A2" s="132"/>
      <c r="B2" s="132"/>
      <c r="C2" s="526"/>
      <c r="D2" s="526"/>
      <c r="E2" s="526"/>
      <c r="F2" s="132"/>
      <c r="G2" s="131"/>
    </row>
    <row r="3" spans="1:8" s="135" customFormat="1" ht="22.5" customHeight="1">
      <c r="A3" s="133"/>
      <c r="B3" s="134"/>
      <c r="C3" s="527" t="s">
        <v>125</v>
      </c>
      <c r="D3" s="528"/>
      <c r="E3" s="437">
        <f>'02_様式2-1'!C7</f>
        <v>0</v>
      </c>
      <c r="F3" s="133"/>
    </row>
    <row r="4" spans="1:8" s="135" customFormat="1" ht="22.5" customHeight="1">
      <c r="A4" s="133"/>
      <c r="B4" s="134"/>
      <c r="C4" s="527" t="s">
        <v>126</v>
      </c>
      <c r="D4" s="528"/>
      <c r="E4" s="437">
        <f>'02_様式2-1'!H7</f>
        <v>0</v>
      </c>
      <c r="F4" s="133"/>
    </row>
    <row r="5" spans="1:8" s="135" customFormat="1" ht="22.5" customHeight="1">
      <c r="A5" s="133"/>
      <c r="B5" s="134"/>
      <c r="C5" s="527" t="s">
        <v>174</v>
      </c>
      <c r="D5" s="528"/>
      <c r="E5" s="437">
        <f>'02_様式2-1'!C8</f>
        <v>0</v>
      </c>
      <c r="F5" s="133"/>
    </row>
    <row r="6" spans="1:8" s="135" customFormat="1" ht="16.5" customHeight="1">
      <c r="A6" s="133"/>
      <c r="B6" s="134"/>
      <c r="C6" s="136"/>
      <c r="D6" s="136"/>
      <c r="E6" s="133"/>
      <c r="F6" s="133"/>
    </row>
    <row r="7" spans="1:8" s="135" customFormat="1" ht="15" customHeight="1" thickBot="1">
      <c r="A7" s="133"/>
      <c r="B7" s="134"/>
      <c r="C7" s="137"/>
      <c r="D7" s="137"/>
      <c r="E7" s="138"/>
      <c r="F7" s="133"/>
    </row>
    <row r="8" spans="1:8" s="135" customFormat="1" ht="26.25" customHeight="1">
      <c r="A8" s="139"/>
      <c r="B8" s="140"/>
      <c r="C8" s="524" t="s">
        <v>175</v>
      </c>
      <c r="D8" s="524"/>
      <c r="E8" s="524"/>
      <c r="F8" s="141"/>
    </row>
    <row r="9" spans="1:8" ht="70.5" customHeight="1" thickBot="1">
      <c r="A9" s="142"/>
      <c r="B9" s="143"/>
      <c r="C9" s="516" t="s">
        <v>309</v>
      </c>
      <c r="D9" s="517"/>
      <c r="E9" s="518"/>
      <c r="F9" s="144"/>
    </row>
    <row r="10" spans="1:8" s="147" customFormat="1" ht="13.5" customHeight="1">
      <c r="A10" s="145"/>
      <c r="B10" s="145"/>
      <c r="C10" s="146"/>
      <c r="D10" s="146"/>
      <c r="E10" s="146"/>
      <c r="F10" s="145"/>
    </row>
    <row r="11" spans="1:8" s="135" customFormat="1" ht="9" customHeight="1">
      <c r="A11" s="133"/>
      <c r="B11" s="148"/>
      <c r="C11" s="148"/>
      <c r="D11" s="148"/>
      <c r="E11" s="148"/>
      <c r="F11" s="133"/>
    </row>
    <row r="12" spans="1:8" ht="30" customHeight="1">
      <c r="A12" s="510" t="s">
        <v>176</v>
      </c>
      <c r="B12" s="510"/>
      <c r="C12" s="510"/>
      <c r="D12" s="510"/>
      <c r="E12" s="510"/>
      <c r="F12" s="510"/>
    </row>
    <row r="13" spans="1:8" ht="20.25" customHeight="1">
      <c r="A13" s="511" t="s">
        <v>177</v>
      </c>
      <c r="B13" s="502"/>
      <c r="C13" s="502"/>
      <c r="D13" s="502"/>
      <c r="E13" s="502"/>
      <c r="F13" s="149" t="s">
        <v>178</v>
      </c>
      <c r="G13" s="150" t="s">
        <v>179</v>
      </c>
    </row>
    <row r="14" spans="1:8" ht="95.25" customHeight="1">
      <c r="A14" s="151">
        <v>1</v>
      </c>
      <c r="B14" s="519" t="s">
        <v>180</v>
      </c>
      <c r="C14" s="499"/>
      <c r="D14" s="499"/>
      <c r="E14" s="499"/>
      <c r="F14" s="151"/>
      <c r="G14" s="152" t="str">
        <f t="shared" ref="G14:G19" si="0">IF(F14="○","ＯＫ","ＮＧ")</f>
        <v>ＮＧ</v>
      </c>
    </row>
    <row r="15" spans="1:8" ht="45" customHeight="1">
      <c r="A15" s="151">
        <v>2</v>
      </c>
      <c r="B15" s="500" t="s">
        <v>181</v>
      </c>
      <c r="C15" s="499"/>
      <c r="D15" s="499"/>
      <c r="E15" s="506"/>
      <c r="F15" s="151"/>
      <c r="G15" s="152" t="str">
        <f t="shared" si="0"/>
        <v>ＮＧ</v>
      </c>
      <c r="H15" s="420"/>
    </row>
    <row r="16" spans="1:8" ht="59.25" customHeight="1">
      <c r="A16" s="151">
        <v>3</v>
      </c>
      <c r="B16" s="500" t="s">
        <v>182</v>
      </c>
      <c r="C16" s="499"/>
      <c r="D16" s="499"/>
      <c r="E16" s="506"/>
      <c r="F16" s="151"/>
      <c r="G16" s="152" t="str">
        <f t="shared" si="0"/>
        <v>ＮＧ</v>
      </c>
    </row>
    <row r="17" spans="1:7" ht="69" customHeight="1">
      <c r="A17" s="151">
        <v>4</v>
      </c>
      <c r="B17" s="500" t="s">
        <v>183</v>
      </c>
      <c r="C17" s="499"/>
      <c r="D17" s="499"/>
      <c r="E17" s="499"/>
      <c r="F17" s="151"/>
      <c r="G17" s="152" t="str">
        <f t="shared" si="0"/>
        <v>ＮＧ</v>
      </c>
    </row>
    <row r="18" spans="1:7" ht="44.25" customHeight="1">
      <c r="A18" s="151">
        <v>5</v>
      </c>
      <c r="B18" s="500" t="s">
        <v>184</v>
      </c>
      <c r="C18" s="499"/>
      <c r="D18" s="499"/>
      <c r="E18" s="499"/>
      <c r="F18" s="151"/>
      <c r="G18" s="152" t="str">
        <f t="shared" si="0"/>
        <v>ＮＧ</v>
      </c>
    </row>
    <row r="19" spans="1:7" ht="44.25" customHeight="1">
      <c r="A19" s="151">
        <v>6</v>
      </c>
      <c r="B19" s="523" t="s">
        <v>347</v>
      </c>
      <c r="C19" s="499"/>
      <c r="D19" s="499"/>
      <c r="E19" s="499"/>
      <c r="F19" s="151"/>
      <c r="G19" s="152" t="str">
        <f t="shared" si="0"/>
        <v>ＮＧ</v>
      </c>
    </row>
    <row r="20" spans="1:7" ht="30" customHeight="1">
      <c r="A20" s="510" t="s">
        <v>185</v>
      </c>
      <c r="B20" s="510"/>
      <c r="C20" s="510"/>
      <c r="D20" s="510"/>
      <c r="E20" s="510"/>
      <c r="F20" s="510"/>
      <c r="G20" s="152"/>
    </row>
    <row r="21" spans="1:7" ht="20.25" customHeight="1">
      <c r="A21" s="511" t="s">
        <v>177</v>
      </c>
      <c r="B21" s="502"/>
      <c r="C21" s="502"/>
      <c r="D21" s="502"/>
      <c r="E21" s="502"/>
      <c r="F21" s="149" t="s">
        <v>178</v>
      </c>
      <c r="G21" s="135" t="s">
        <v>179</v>
      </c>
    </row>
    <row r="22" spans="1:7" ht="26.25" customHeight="1">
      <c r="A22" s="151">
        <v>1</v>
      </c>
      <c r="B22" s="500" t="s">
        <v>186</v>
      </c>
      <c r="C22" s="508"/>
      <c r="D22" s="508"/>
      <c r="E22" s="508"/>
      <c r="F22" s="151"/>
      <c r="G22" s="152" t="str">
        <f>IF(F22="○","ＯＫ","ＮＧ")</f>
        <v>ＮＧ</v>
      </c>
    </row>
    <row r="23" spans="1:7" ht="26.25" customHeight="1">
      <c r="A23" s="151">
        <v>2</v>
      </c>
      <c r="B23" s="520" t="s">
        <v>313</v>
      </c>
      <c r="C23" s="521"/>
      <c r="D23" s="521"/>
      <c r="E23" s="522"/>
      <c r="F23" s="151"/>
      <c r="G23" s="152" t="str">
        <f>IF(OR(F23="○",F23="該当なし"),"ＯＫ","ＮＧ")</f>
        <v>ＮＧ</v>
      </c>
    </row>
    <row r="24" spans="1:7" ht="59.25" customHeight="1">
      <c r="A24" s="151">
        <v>3</v>
      </c>
      <c r="B24" s="500" t="s">
        <v>187</v>
      </c>
      <c r="C24" s="508"/>
      <c r="D24" s="508"/>
      <c r="E24" s="508"/>
      <c r="F24" s="151"/>
      <c r="G24" s="152" t="str">
        <f>IF(OR(F24="○",F24="該当なし"),"ＯＫ","ＮＧ")</f>
        <v>ＮＧ</v>
      </c>
    </row>
    <row r="25" spans="1:7" ht="25.5" customHeight="1">
      <c r="A25" s="151">
        <v>4</v>
      </c>
      <c r="B25" s="500" t="s">
        <v>188</v>
      </c>
      <c r="C25" s="508"/>
      <c r="D25" s="508"/>
      <c r="E25" s="508"/>
      <c r="F25" s="151"/>
      <c r="G25" s="152" t="str">
        <f t="shared" ref="G25:G41" si="1">IF(F25="○","ＯＫ","ＮＧ")</f>
        <v>ＮＧ</v>
      </c>
    </row>
    <row r="26" spans="1:7" ht="25.5" customHeight="1">
      <c r="A26" s="151">
        <v>5</v>
      </c>
      <c r="B26" s="507" t="s">
        <v>189</v>
      </c>
      <c r="C26" s="508"/>
      <c r="D26" s="508"/>
      <c r="E26" s="508"/>
      <c r="F26" s="151"/>
      <c r="G26" s="152" t="str">
        <f t="shared" si="1"/>
        <v>ＮＧ</v>
      </c>
    </row>
    <row r="27" spans="1:7" ht="25.5" customHeight="1">
      <c r="A27" s="151">
        <v>6</v>
      </c>
      <c r="B27" s="514" t="s">
        <v>346</v>
      </c>
      <c r="C27" s="508"/>
      <c r="D27" s="508"/>
      <c r="E27" s="508"/>
      <c r="F27" s="151"/>
      <c r="G27" s="152" t="str">
        <f t="shared" si="1"/>
        <v>ＮＧ</v>
      </c>
    </row>
    <row r="28" spans="1:7" ht="25.5" customHeight="1">
      <c r="A28" s="151">
        <v>7</v>
      </c>
      <c r="B28" s="514" t="s">
        <v>345</v>
      </c>
      <c r="C28" s="508"/>
      <c r="D28" s="508"/>
      <c r="E28" s="508"/>
      <c r="F28" s="151"/>
      <c r="G28" s="152"/>
    </row>
    <row r="29" spans="1:7" ht="25.5" customHeight="1">
      <c r="A29" s="151">
        <v>8</v>
      </c>
      <c r="B29" s="507" t="s">
        <v>190</v>
      </c>
      <c r="C29" s="508"/>
      <c r="D29" s="508"/>
      <c r="E29" s="508"/>
      <c r="F29" s="151"/>
      <c r="G29" s="152" t="str">
        <f t="shared" si="1"/>
        <v>ＮＧ</v>
      </c>
    </row>
    <row r="30" spans="1:7" ht="61.5" customHeight="1">
      <c r="A30" s="151">
        <v>9</v>
      </c>
      <c r="B30" s="515" t="s">
        <v>315</v>
      </c>
      <c r="C30" s="508"/>
      <c r="D30" s="508"/>
      <c r="E30" s="508"/>
      <c r="F30" s="151"/>
      <c r="G30" s="152" t="str">
        <f t="shared" si="1"/>
        <v>ＮＧ</v>
      </c>
    </row>
    <row r="31" spans="1:7" ht="24" customHeight="1">
      <c r="A31" s="151">
        <v>10</v>
      </c>
      <c r="B31" s="507" t="s">
        <v>191</v>
      </c>
      <c r="C31" s="508"/>
      <c r="D31" s="508"/>
      <c r="E31" s="508"/>
      <c r="F31" s="151"/>
      <c r="G31" s="152" t="str">
        <f t="shared" si="1"/>
        <v>ＮＧ</v>
      </c>
    </row>
    <row r="32" spans="1:7" ht="24" customHeight="1">
      <c r="A32" s="151">
        <v>11</v>
      </c>
      <c r="B32" s="500" t="s">
        <v>192</v>
      </c>
      <c r="C32" s="508"/>
      <c r="D32" s="508"/>
      <c r="E32" s="508"/>
      <c r="F32" s="151"/>
      <c r="G32" s="152" t="str">
        <f t="shared" si="1"/>
        <v>ＮＧ</v>
      </c>
    </row>
    <row r="33" spans="1:7" ht="24" customHeight="1">
      <c r="A33" s="151">
        <v>12</v>
      </c>
      <c r="B33" s="500" t="s">
        <v>193</v>
      </c>
      <c r="C33" s="508"/>
      <c r="D33" s="508"/>
      <c r="E33" s="508"/>
      <c r="F33" s="151"/>
      <c r="G33" s="152" t="str">
        <f t="shared" si="1"/>
        <v>ＮＧ</v>
      </c>
    </row>
    <row r="34" spans="1:7" ht="24" customHeight="1">
      <c r="A34" s="151">
        <v>13</v>
      </c>
      <c r="B34" s="500" t="s">
        <v>194</v>
      </c>
      <c r="C34" s="508"/>
      <c r="D34" s="508"/>
      <c r="E34" s="508"/>
      <c r="F34" s="151"/>
      <c r="G34" s="152" t="str">
        <f t="shared" si="1"/>
        <v>ＮＧ</v>
      </c>
    </row>
    <row r="35" spans="1:7" ht="24" customHeight="1">
      <c r="A35" s="151">
        <v>14</v>
      </c>
      <c r="B35" s="500" t="s">
        <v>195</v>
      </c>
      <c r="C35" s="508"/>
      <c r="D35" s="508"/>
      <c r="E35" s="508"/>
      <c r="F35" s="151"/>
      <c r="G35" s="152" t="str">
        <f t="shared" si="1"/>
        <v>ＮＧ</v>
      </c>
    </row>
    <row r="36" spans="1:7" ht="24" customHeight="1">
      <c r="A36" s="151">
        <v>15</v>
      </c>
      <c r="B36" s="507" t="s">
        <v>196</v>
      </c>
      <c r="C36" s="508"/>
      <c r="D36" s="508"/>
      <c r="E36" s="508"/>
      <c r="F36" s="151"/>
      <c r="G36" s="152" t="str">
        <f t="shared" si="1"/>
        <v>ＮＧ</v>
      </c>
    </row>
    <row r="37" spans="1:7" ht="24" customHeight="1">
      <c r="A37" s="151">
        <v>16</v>
      </c>
      <c r="B37" s="507" t="s">
        <v>197</v>
      </c>
      <c r="C37" s="508"/>
      <c r="D37" s="508"/>
      <c r="E37" s="508"/>
      <c r="F37" s="151"/>
      <c r="G37" s="152" t="str">
        <f t="shared" si="1"/>
        <v>ＮＧ</v>
      </c>
    </row>
    <row r="38" spans="1:7" ht="24" customHeight="1">
      <c r="A38" s="151">
        <v>17</v>
      </c>
      <c r="B38" s="509" t="s">
        <v>319</v>
      </c>
      <c r="C38" s="508"/>
      <c r="D38" s="508"/>
      <c r="E38" s="508"/>
      <c r="F38" s="151"/>
      <c r="G38" s="152" t="str">
        <f t="shared" si="1"/>
        <v>ＮＧ</v>
      </c>
    </row>
    <row r="39" spans="1:7" ht="24" customHeight="1">
      <c r="A39" s="151">
        <v>18</v>
      </c>
      <c r="B39" s="507" t="s">
        <v>198</v>
      </c>
      <c r="C39" s="508"/>
      <c r="D39" s="508"/>
      <c r="E39" s="508"/>
      <c r="F39" s="151"/>
      <c r="G39" s="152" t="str">
        <f t="shared" si="1"/>
        <v>ＮＧ</v>
      </c>
    </row>
    <row r="40" spans="1:7" ht="24" customHeight="1">
      <c r="A40" s="151">
        <v>19</v>
      </c>
      <c r="B40" s="507" t="s">
        <v>199</v>
      </c>
      <c r="C40" s="508"/>
      <c r="D40" s="508"/>
      <c r="E40" s="508"/>
      <c r="F40" s="151"/>
      <c r="G40" s="152" t="str">
        <f t="shared" si="1"/>
        <v>ＮＧ</v>
      </c>
    </row>
    <row r="41" spans="1:7" ht="24" customHeight="1">
      <c r="A41" s="151">
        <v>20</v>
      </c>
      <c r="B41" s="961" t="s">
        <v>350</v>
      </c>
      <c r="C41" s="512"/>
      <c r="D41" s="512"/>
      <c r="E41" s="513"/>
      <c r="F41" s="151"/>
      <c r="G41" s="152" t="str">
        <f t="shared" si="1"/>
        <v>ＮＧ</v>
      </c>
    </row>
    <row r="42" spans="1:7" ht="24" customHeight="1">
      <c r="A42" s="151">
        <v>21</v>
      </c>
      <c r="B42" s="507" t="s">
        <v>200</v>
      </c>
      <c r="C42" s="508"/>
      <c r="D42" s="508"/>
      <c r="E42" s="508"/>
      <c r="F42" s="151"/>
      <c r="G42" s="152" t="str">
        <f>IF(OR(F42="○",F42="該当なし"),"ＯＫ","ＮＧ")</f>
        <v>ＮＧ</v>
      </c>
    </row>
    <row r="43" spans="1:7" ht="9.75" customHeight="1">
      <c r="A43" s="153"/>
      <c r="B43" s="154"/>
      <c r="C43" s="154"/>
      <c r="D43" s="154"/>
      <c r="E43" s="154"/>
      <c r="F43" s="155"/>
    </row>
    <row r="44" spans="1:7" ht="30" customHeight="1">
      <c r="A44" s="510" t="s">
        <v>201</v>
      </c>
      <c r="B44" s="510"/>
      <c r="C44" s="510"/>
      <c r="D44" s="510"/>
      <c r="E44" s="510"/>
      <c r="F44" s="510"/>
    </row>
    <row r="45" spans="1:7" ht="20.25" customHeight="1">
      <c r="A45" s="511" t="s">
        <v>202</v>
      </c>
      <c r="B45" s="502"/>
      <c r="C45" s="502"/>
      <c r="D45" s="502"/>
      <c r="E45" s="502"/>
      <c r="F45" s="149" t="s">
        <v>178</v>
      </c>
      <c r="G45" s="133" t="s">
        <v>179</v>
      </c>
    </row>
    <row r="46" spans="1:7" ht="41.25" customHeight="1">
      <c r="A46" s="151">
        <v>1</v>
      </c>
      <c r="B46" s="500" t="s">
        <v>203</v>
      </c>
      <c r="C46" s="499"/>
      <c r="D46" s="499"/>
      <c r="E46" s="499"/>
      <c r="F46" s="151"/>
      <c r="G46" s="152" t="str">
        <f>IF(F46="○","ＯＫ","ＮＧ")</f>
        <v>ＮＧ</v>
      </c>
    </row>
    <row r="47" spans="1:7" ht="20.25" customHeight="1">
      <c r="A47" s="501" t="s">
        <v>320</v>
      </c>
      <c r="B47" s="502"/>
      <c r="C47" s="502"/>
      <c r="D47" s="502"/>
      <c r="E47" s="502"/>
      <c r="F47" s="149" t="s">
        <v>178</v>
      </c>
    </row>
    <row r="48" spans="1:7" ht="48.75" customHeight="1">
      <c r="A48" s="151">
        <v>2</v>
      </c>
      <c r="B48" s="500" t="s">
        <v>204</v>
      </c>
      <c r="C48" s="499"/>
      <c r="D48" s="499"/>
      <c r="E48" s="499"/>
      <c r="F48" s="151"/>
      <c r="G48" s="152" t="str">
        <f>IF(F48="○","ＯＫ","ＮＧ")</f>
        <v>ＮＧ</v>
      </c>
    </row>
    <row r="49" spans="1:7" ht="94.5" customHeight="1">
      <c r="A49" s="151">
        <v>3</v>
      </c>
      <c r="B49" s="500" t="s">
        <v>205</v>
      </c>
      <c r="C49" s="499"/>
      <c r="D49" s="499"/>
      <c r="E49" s="499"/>
      <c r="F49" s="151"/>
      <c r="G49" s="152" t="str">
        <f>IF(F49="○","ＯＫ","ＮＧ")</f>
        <v>ＮＧ</v>
      </c>
    </row>
    <row r="50" spans="1:7" ht="20.25" customHeight="1">
      <c r="A50" s="501" t="s">
        <v>322</v>
      </c>
      <c r="B50" s="502"/>
      <c r="C50" s="502"/>
      <c r="D50" s="502"/>
      <c r="E50" s="503"/>
      <c r="F50" s="149" t="s">
        <v>178</v>
      </c>
      <c r="G50" s="133"/>
    </row>
    <row r="51" spans="1:7" ht="63" customHeight="1">
      <c r="A51" s="151">
        <v>4</v>
      </c>
      <c r="B51" s="505" t="s">
        <v>321</v>
      </c>
      <c r="C51" s="499"/>
      <c r="D51" s="499"/>
      <c r="E51" s="506"/>
      <c r="F51" s="151"/>
      <c r="G51" s="152"/>
    </row>
    <row r="52" spans="1:7" ht="20.25" customHeight="1">
      <c r="A52" s="504" t="s">
        <v>314</v>
      </c>
      <c r="B52" s="502"/>
      <c r="C52" s="502"/>
      <c r="D52" s="502"/>
      <c r="E52" s="503"/>
      <c r="F52" s="149" t="s">
        <v>178</v>
      </c>
      <c r="G52" s="133"/>
    </row>
    <row r="53" spans="1:7" ht="68.25" customHeight="1">
      <c r="A53" s="151">
        <v>5</v>
      </c>
      <c r="B53" s="500" t="s">
        <v>206</v>
      </c>
      <c r="C53" s="499"/>
      <c r="D53" s="499"/>
      <c r="E53" s="499"/>
      <c r="F53" s="151"/>
      <c r="G53" s="152" t="str">
        <f>IF(F53="○","ＯＫ","ＮＧ")</f>
        <v>ＮＧ</v>
      </c>
    </row>
    <row r="54" spans="1:7" ht="63" customHeight="1">
      <c r="A54" s="151">
        <v>6</v>
      </c>
      <c r="B54" s="498" t="s">
        <v>318</v>
      </c>
      <c r="C54" s="499"/>
      <c r="D54" s="499"/>
      <c r="E54" s="499"/>
      <c r="F54" s="151"/>
      <c r="G54" s="152" t="str">
        <f>IF(F54="○","ＯＫ","ＮＧ")</f>
        <v>ＮＧ</v>
      </c>
    </row>
    <row r="56" spans="1:7">
      <c r="B56" s="156"/>
    </row>
  </sheetData>
  <mergeCells count="49">
    <mergeCell ref="C8:E8"/>
    <mergeCell ref="A1:F1"/>
    <mergeCell ref="C2:E2"/>
    <mergeCell ref="C3:D3"/>
    <mergeCell ref="C4:D4"/>
    <mergeCell ref="C5:D5"/>
    <mergeCell ref="B24:E24"/>
    <mergeCell ref="C9:E9"/>
    <mergeCell ref="A12:F12"/>
    <mergeCell ref="A13:E13"/>
    <mergeCell ref="B14:E14"/>
    <mergeCell ref="B15:E15"/>
    <mergeCell ref="B16:E16"/>
    <mergeCell ref="B17:E17"/>
    <mergeCell ref="B18:E18"/>
    <mergeCell ref="A20:F20"/>
    <mergeCell ref="A21:E21"/>
    <mergeCell ref="B22:E22"/>
    <mergeCell ref="B23:E23"/>
    <mergeCell ref="B19:E19"/>
    <mergeCell ref="B36:E36"/>
    <mergeCell ref="B25:E25"/>
    <mergeCell ref="B26:E26"/>
    <mergeCell ref="B27:E27"/>
    <mergeCell ref="B29:E29"/>
    <mergeCell ref="B30:E30"/>
    <mergeCell ref="B31:E31"/>
    <mergeCell ref="B32:E32"/>
    <mergeCell ref="B33:E33"/>
    <mergeCell ref="B34:E34"/>
    <mergeCell ref="B35:E35"/>
    <mergeCell ref="B28:E28"/>
    <mergeCell ref="A44:F44"/>
    <mergeCell ref="A45:E45"/>
    <mergeCell ref="B46:E46"/>
    <mergeCell ref="A47:E47"/>
    <mergeCell ref="B41:E41"/>
    <mergeCell ref="B37:E37"/>
    <mergeCell ref="B38:E38"/>
    <mergeCell ref="B39:E39"/>
    <mergeCell ref="B40:E40"/>
    <mergeCell ref="B42:E42"/>
    <mergeCell ref="B54:E54"/>
    <mergeCell ref="B48:E48"/>
    <mergeCell ref="B49:E49"/>
    <mergeCell ref="A50:E50"/>
    <mergeCell ref="A52:E52"/>
    <mergeCell ref="B53:E53"/>
    <mergeCell ref="B51:E51"/>
  </mergeCells>
  <phoneticPr fontId="13"/>
  <conditionalFormatting sqref="E3">
    <cfRule type="expression" priority="5">
      <formula>$E$3&lt;&gt;""</formula>
    </cfRule>
  </conditionalFormatting>
  <conditionalFormatting sqref="E4">
    <cfRule type="expression" priority="4">
      <formula>$E$4&lt;&gt;""</formula>
    </cfRule>
  </conditionalFormatting>
  <conditionalFormatting sqref="E5">
    <cfRule type="expression" priority="3">
      <formula>$E$5&lt;&gt;""</formula>
    </cfRule>
  </conditionalFormatting>
  <conditionalFormatting sqref="F14">
    <cfRule type="cellIs" dxfId="107" priority="2" operator="equal">
      <formula>""</formula>
    </cfRule>
  </conditionalFormatting>
  <conditionalFormatting sqref="F14:F19 F22:F42 F46 F48:F49 F51 F53:F54">
    <cfRule type="cellIs" dxfId="106" priority="1" operator="equal">
      <formula>""</formula>
    </cfRule>
  </conditionalFormatting>
  <dataValidations count="3">
    <dataValidation type="list" showInputMessage="1" showErrorMessage="1" sqref="F53:F54" xr:uid="{4FCFC665-C4F6-47EE-8DDF-7C70A6C60245}">
      <formula1>"○,×,　,"</formula1>
    </dataValidation>
    <dataValidation type="list" showInputMessage="1" showErrorMessage="1" sqref="F51 F46 F48:F49 F22:F42 F14:F18" xr:uid="{63C70663-8DBB-4F82-A4B5-B3D149443D91}">
      <formula1>"○,×,該当なし,　,"</formula1>
    </dataValidation>
    <dataValidation type="list" showInputMessage="1" showErrorMessage="1" sqref="F19" xr:uid="{6D03404F-D41A-4CB3-9ED9-E7F16F300210}">
      <formula1>"○,×"</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cellComments="asDisplayed" r:id="rId1"/>
  <headerFooter>
    <oddHeader>&amp;R&amp;"-,太字"&amp;10&amp;K000000様式２関係資料［学校法人作成］</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05D3-2C5A-4783-A6C0-35E93AA575CA}">
  <sheetPr>
    <tabColor rgb="FF00B0F0"/>
    <pageSetUpPr fitToPage="1"/>
  </sheetPr>
  <dimension ref="A1:J33"/>
  <sheetViews>
    <sheetView showZeros="0" view="pageBreakPreview" zoomScaleNormal="85" zoomScaleSheetLayoutView="100" workbookViewId="0">
      <selection activeCell="H7" sqref="H7:J7"/>
    </sheetView>
  </sheetViews>
  <sheetFormatPr defaultColWidth="9" defaultRowHeight="13.2"/>
  <cols>
    <col min="1" max="1" width="15.77734375" style="38" bestFit="1" customWidth="1"/>
    <col min="2" max="2" width="12.44140625" style="38" bestFit="1" customWidth="1"/>
    <col min="3" max="3" width="12.21875" style="38" customWidth="1"/>
    <col min="4" max="4" width="3.77734375" style="38" bestFit="1" customWidth="1"/>
    <col min="5" max="5" width="12.44140625" style="38" bestFit="1" customWidth="1"/>
    <col min="6" max="6" width="12" style="38" customWidth="1"/>
    <col min="7" max="7" width="3.77734375" style="38" bestFit="1" customWidth="1"/>
    <col min="8" max="8" width="10.21875" style="38" bestFit="1" customWidth="1"/>
    <col min="9" max="9" width="17.109375" style="38" customWidth="1"/>
    <col min="10" max="10" width="3.44140625" style="58" bestFit="1" customWidth="1"/>
    <col min="11" max="16384" width="9" style="38"/>
  </cols>
  <sheetData>
    <row r="1" spans="1:10" ht="24.75" customHeight="1">
      <c r="G1" s="692" t="s">
        <v>107</v>
      </c>
      <c r="H1" s="692"/>
      <c r="I1" s="692"/>
      <c r="J1" s="692"/>
    </row>
    <row r="2" spans="1:10" ht="24.75" customHeight="1">
      <c r="A2" s="693" t="s">
        <v>108</v>
      </c>
      <c r="B2" s="693"/>
      <c r="C2" s="693"/>
      <c r="D2" s="693"/>
      <c r="E2" s="693"/>
      <c r="F2" s="693"/>
      <c r="G2" s="693"/>
      <c r="H2" s="693"/>
      <c r="I2" s="693"/>
      <c r="J2" s="693"/>
    </row>
    <row r="3" spans="1:10" ht="13.8" thickBot="1">
      <c r="H3" s="39"/>
      <c r="I3" s="694"/>
      <c r="J3" s="694"/>
    </row>
    <row r="4" spans="1:10" ht="34.5" customHeight="1">
      <c r="A4" s="37" t="s">
        <v>3</v>
      </c>
      <c r="B4" s="789">
        <f>'[7]02-1_様式1-1'!H7</f>
        <v>0</v>
      </c>
      <c r="C4" s="790"/>
      <c r="D4" s="790"/>
      <c r="E4" s="791"/>
      <c r="F4" s="40" t="s">
        <v>17</v>
      </c>
      <c r="G4" s="792">
        <f>'[7]02-1_様式1-1'!C8</f>
        <v>0</v>
      </c>
      <c r="H4" s="793"/>
      <c r="I4" s="793"/>
      <c r="J4" s="794"/>
    </row>
    <row r="5" spans="1:10" ht="34.5" customHeight="1">
      <c r="A5" s="41" t="s">
        <v>1</v>
      </c>
      <c r="B5" s="700">
        <f>'[7]02-1_様式1-1'!H2</f>
        <v>0</v>
      </c>
      <c r="C5" s="701"/>
      <c r="D5" s="701"/>
      <c r="E5" s="701"/>
      <c r="F5" s="701"/>
      <c r="G5" s="701"/>
      <c r="H5" s="701"/>
      <c r="I5" s="701"/>
      <c r="J5" s="702"/>
    </row>
    <row r="6" spans="1:10" ht="34.5" customHeight="1" thickBot="1">
      <c r="A6" s="42" t="s">
        <v>4</v>
      </c>
      <c r="B6" s="795">
        <f>'[7]02-1_様式1-1'!C10</f>
        <v>0</v>
      </c>
      <c r="C6" s="796"/>
      <c r="D6" s="796"/>
      <c r="E6" s="797"/>
      <c r="F6" s="797"/>
      <c r="G6" s="797"/>
      <c r="H6" s="797"/>
      <c r="I6" s="797"/>
      <c r="J6" s="798"/>
    </row>
    <row r="7" spans="1:10" ht="34.5" customHeight="1" thickTop="1">
      <c r="A7" s="43" t="s">
        <v>109</v>
      </c>
      <c r="B7" s="799">
        <f>'[7]02-1_様式1-1'!C11</f>
        <v>0</v>
      </c>
      <c r="C7" s="800"/>
      <c r="D7" s="800"/>
      <c r="E7" s="801"/>
      <c r="F7" s="802" t="s">
        <v>110</v>
      </c>
      <c r="G7" s="803"/>
      <c r="H7" s="804" t="s">
        <v>211</v>
      </c>
      <c r="I7" s="805"/>
      <c r="J7" s="806"/>
    </row>
    <row r="8" spans="1:10" ht="34.5" customHeight="1">
      <c r="A8" s="44" t="s">
        <v>111</v>
      </c>
      <c r="B8" s="45" t="s">
        <v>112</v>
      </c>
      <c r="C8" s="787"/>
      <c r="D8" s="787"/>
      <c r="E8" s="787"/>
      <c r="F8" s="787"/>
      <c r="G8" s="788"/>
      <c r="H8" s="45" t="s">
        <v>113</v>
      </c>
      <c r="I8" s="480"/>
      <c r="J8" s="47" t="s">
        <v>9</v>
      </c>
    </row>
    <row r="9" spans="1:10" ht="34.5" customHeight="1">
      <c r="A9" s="44" t="s">
        <v>114</v>
      </c>
      <c r="B9" s="45" t="s">
        <v>112</v>
      </c>
      <c r="C9" s="787"/>
      <c r="D9" s="787"/>
      <c r="E9" s="787"/>
      <c r="F9" s="787"/>
      <c r="G9" s="788"/>
      <c r="H9" s="45" t="s">
        <v>113</v>
      </c>
      <c r="I9" s="480"/>
      <c r="J9" s="47" t="s">
        <v>9</v>
      </c>
    </row>
    <row r="10" spans="1:10" ht="34.5" customHeight="1">
      <c r="A10" s="44" t="s">
        <v>115</v>
      </c>
      <c r="B10" s="45" t="s">
        <v>112</v>
      </c>
      <c r="C10" s="787"/>
      <c r="D10" s="787"/>
      <c r="E10" s="787"/>
      <c r="F10" s="787"/>
      <c r="G10" s="788"/>
      <c r="H10" s="45" t="s">
        <v>113</v>
      </c>
      <c r="I10" s="480"/>
      <c r="J10" s="47" t="s">
        <v>9</v>
      </c>
    </row>
    <row r="11" spans="1:10" ht="34.5" customHeight="1">
      <c r="A11" s="44" t="s">
        <v>116</v>
      </c>
      <c r="B11" s="45" t="s">
        <v>112</v>
      </c>
      <c r="C11" s="787"/>
      <c r="D11" s="787"/>
      <c r="E11" s="787"/>
      <c r="F11" s="787"/>
      <c r="G11" s="788"/>
      <c r="H11" s="45" t="s">
        <v>113</v>
      </c>
      <c r="I11" s="480"/>
      <c r="J11" s="47" t="s">
        <v>9</v>
      </c>
    </row>
    <row r="12" spans="1:10" ht="34.5" customHeight="1">
      <c r="A12" s="44" t="s">
        <v>117</v>
      </c>
      <c r="B12" s="45" t="s">
        <v>112</v>
      </c>
      <c r="C12" s="698"/>
      <c r="D12" s="698"/>
      <c r="E12" s="698"/>
      <c r="F12" s="698"/>
      <c r="G12" s="817"/>
      <c r="H12" s="45" t="s">
        <v>113</v>
      </c>
      <c r="I12" s="46"/>
      <c r="J12" s="47" t="s">
        <v>9</v>
      </c>
    </row>
    <row r="13" spans="1:10" ht="35.25" customHeight="1" thickBot="1">
      <c r="A13" s="44" t="s">
        <v>118</v>
      </c>
      <c r="B13" s="48" t="s">
        <v>112</v>
      </c>
      <c r="C13" s="698"/>
      <c r="D13" s="698"/>
      <c r="E13" s="698"/>
      <c r="F13" s="698"/>
      <c r="G13" s="817"/>
      <c r="H13" s="48" t="s">
        <v>113</v>
      </c>
      <c r="I13" s="49"/>
      <c r="J13" s="50" t="s">
        <v>9</v>
      </c>
    </row>
    <row r="14" spans="1:10" ht="35.25" customHeight="1" thickTop="1">
      <c r="A14" s="51" t="s">
        <v>119</v>
      </c>
      <c r="B14" s="818"/>
      <c r="C14" s="818"/>
      <c r="D14" s="818"/>
      <c r="E14" s="818"/>
      <c r="F14" s="818"/>
      <c r="G14" s="818"/>
      <c r="H14" s="818"/>
      <c r="I14" s="818"/>
      <c r="J14" s="819"/>
    </row>
    <row r="15" spans="1:10" ht="34.5" customHeight="1">
      <c r="A15" s="820"/>
      <c r="B15" s="821"/>
      <c r="C15" s="821"/>
      <c r="D15" s="821"/>
      <c r="E15" s="821"/>
      <c r="F15" s="821"/>
      <c r="G15" s="821"/>
      <c r="H15" s="821"/>
      <c r="I15" s="821"/>
      <c r="J15" s="822"/>
    </row>
    <row r="16" spans="1:10" ht="34.5" customHeight="1">
      <c r="A16" s="820"/>
      <c r="B16" s="821"/>
      <c r="C16" s="821"/>
      <c r="D16" s="821"/>
      <c r="E16" s="821"/>
      <c r="F16" s="821"/>
      <c r="G16" s="821"/>
      <c r="H16" s="821"/>
      <c r="I16" s="821"/>
      <c r="J16" s="822"/>
    </row>
    <row r="17" spans="1:10" ht="34.5" customHeight="1">
      <c r="A17" s="820"/>
      <c r="B17" s="821"/>
      <c r="C17" s="821"/>
      <c r="D17" s="821"/>
      <c r="E17" s="821"/>
      <c r="F17" s="821"/>
      <c r="G17" s="821"/>
      <c r="H17" s="821"/>
      <c r="I17" s="821"/>
      <c r="J17" s="822"/>
    </row>
    <row r="18" spans="1:10" ht="34.5" customHeight="1">
      <c r="A18" s="820"/>
      <c r="B18" s="821"/>
      <c r="C18" s="821"/>
      <c r="D18" s="821"/>
      <c r="E18" s="821"/>
      <c r="F18" s="821"/>
      <c r="G18" s="821"/>
      <c r="H18" s="821"/>
      <c r="I18" s="821"/>
      <c r="J18" s="822"/>
    </row>
    <row r="19" spans="1:10" ht="34.5" customHeight="1">
      <c r="A19" s="820"/>
      <c r="B19" s="821"/>
      <c r="C19" s="821"/>
      <c r="D19" s="821"/>
      <c r="E19" s="821"/>
      <c r="F19" s="821"/>
      <c r="G19" s="821"/>
      <c r="H19" s="821"/>
      <c r="I19" s="821"/>
      <c r="J19" s="822"/>
    </row>
    <row r="20" spans="1:10" ht="34.5" customHeight="1">
      <c r="A20" s="820"/>
      <c r="B20" s="821"/>
      <c r="C20" s="821"/>
      <c r="D20" s="821"/>
      <c r="E20" s="821"/>
      <c r="F20" s="821"/>
      <c r="G20" s="821"/>
      <c r="H20" s="821"/>
      <c r="I20" s="821"/>
      <c r="J20" s="822"/>
    </row>
    <row r="21" spans="1:10" ht="35.25" customHeight="1">
      <c r="A21" s="807" t="s">
        <v>120</v>
      </c>
      <c r="B21" s="808"/>
      <c r="C21" s="808"/>
      <c r="D21" s="808"/>
      <c r="E21" s="808"/>
      <c r="F21" s="808"/>
      <c r="G21" s="808"/>
      <c r="H21" s="808"/>
      <c r="I21" s="808"/>
      <c r="J21" s="809"/>
    </row>
    <row r="22" spans="1:10" ht="35.25" customHeight="1">
      <c r="A22" s="52"/>
      <c r="B22" s="39" t="s">
        <v>121</v>
      </c>
      <c r="C22" s="53"/>
      <c r="D22" s="54" t="s">
        <v>9</v>
      </c>
      <c r="E22" s="39" t="s">
        <v>122</v>
      </c>
      <c r="F22" s="55"/>
      <c r="G22" s="54" t="s">
        <v>9</v>
      </c>
      <c r="H22" s="39" t="s">
        <v>123</v>
      </c>
      <c r="I22" s="56">
        <f>F22-C22</f>
        <v>0</v>
      </c>
      <c r="J22" s="57" t="s">
        <v>9</v>
      </c>
    </row>
    <row r="23" spans="1:10" ht="34.5" customHeight="1">
      <c r="A23" s="810"/>
      <c r="B23" s="811"/>
      <c r="C23" s="811"/>
      <c r="D23" s="811"/>
      <c r="E23" s="811"/>
      <c r="F23" s="811"/>
      <c r="G23" s="811"/>
      <c r="H23" s="811"/>
      <c r="I23" s="811"/>
      <c r="J23" s="812"/>
    </row>
    <row r="24" spans="1:10" ht="34.5" customHeight="1">
      <c r="A24" s="813"/>
      <c r="B24" s="811"/>
      <c r="C24" s="811"/>
      <c r="D24" s="811"/>
      <c r="E24" s="811"/>
      <c r="F24" s="811"/>
      <c r="G24" s="811"/>
      <c r="H24" s="811"/>
      <c r="I24" s="811"/>
      <c r="J24" s="812"/>
    </row>
    <row r="25" spans="1:10" ht="34.5" customHeight="1">
      <c r="A25" s="813"/>
      <c r="B25" s="811"/>
      <c r="C25" s="811"/>
      <c r="D25" s="811"/>
      <c r="E25" s="811"/>
      <c r="F25" s="811"/>
      <c r="G25" s="811"/>
      <c r="H25" s="811"/>
      <c r="I25" s="811"/>
      <c r="J25" s="812"/>
    </row>
    <row r="26" spans="1:10" ht="34.5" customHeight="1">
      <c r="A26" s="813"/>
      <c r="B26" s="811"/>
      <c r="C26" s="811"/>
      <c r="D26" s="811"/>
      <c r="E26" s="811"/>
      <c r="F26" s="811"/>
      <c r="G26" s="811"/>
      <c r="H26" s="811"/>
      <c r="I26" s="811"/>
      <c r="J26" s="812"/>
    </row>
    <row r="27" spans="1:10" ht="34.5" customHeight="1">
      <c r="A27" s="813"/>
      <c r="B27" s="811"/>
      <c r="C27" s="811"/>
      <c r="D27" s="811"/>
      <c r="E27" s="811"/>
      <c r="F27" s="811"/>
      <c r="G27" s="811"/>
      <c r="H27" s="811"/>
      <c r="I27" s="811"/>
      <c r="J27" s="812"/>
    </row>
    <row r="28" spans="1:10" ht="34.5" customHeight="1" thickBot="1">
      <c r="A28" s="814"/>
      <c r="B28" s="815"/>
      <c r="C28" s="815"/>
      <c r="D28" s="815"/>
      <c r="E28" s="815"/>
      <c r="F28" s="815"/>
      <c r="G28" s="815"/>
      <c r="H28" s="815"/>
      <c r="I28" s="815"/>
      <c r="J28" s="816"/>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3"/>
  <conditionalFormatting sqref="A15:J20">
    <cfRule type="expression" dxfId="9" priority="2">
      <formula>$A$15&lt;&gt;""</formula>
    </cfRule>
  </conditionalFormatting>
  <conditionalFormatting sqref="C8:G8">
    <cfRule type="expression" dxfId="8" priority="10">
      <formula>$C$8&lt;&gt;""</formula>
    </cfRule>
  </conditionalFormatting>
  <conditionalFormatting sqref="C9:G9">
    <cfRule type="expression" dxfId="7" priority="9">
      <formula>$C$9&lt;&gt;""</formula>
    </cfRule>
  </conditionalFormatting>
  <conditionalFormatting sqref="C10:G10">
    <cfRule type="expression" dxfId="6" priority="8">
      <formula>$C$10&lt;&gt;""</formula>
    </cfRule>
  </conditionalFormatting>
  <conditionalFormatting sqref="C11:G11">
    <cfRule type="expression" dxfId="5" priority="7">
      <formula>$C$11&lt;&gt;""</formula>
    </cfRule>
  </conditionalFormatting>
  <conditionalFormatting sqref="I8">
    <cfRule type="expression" dxfId="4" priority="6">
      <formula>$I$8&lt;&gt;""</formula>
    </cfRule>
  </conditionalFormatting>
  <conditionalFormatting sqref="I9">
    <cfRule type="expression" dxfId="3" priority="5">
      <formula>$I$9&lt;&gt;""</formula>
    </cfRule>
  </conditionalFormatting>
  <conditionalFormatting sqref="I10">
    <cfRule type="expression" dxfId="2" priority="4">
      <formula>$I$10&lt;&gt;""</formula>
    </cfRule>
  </conditionalFormatting>
  <conditionalFormatting sqref="I11">
    <cfRule type="expression" dxfId="1" priority="3">
      <formula>$I$11&lt;&gt;""</formula>
    </cfRule>
  </conditionalFormatting>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C030-7055-4B31-B2EB-61D3070E0315}">
  <sheetPr codeName="Sheet14">
    <tabColor rgb="FF00B0F0"/>
    <pageSetUpPr fitToPage="1"/>
  </sheetPr>
  <dimension ref="A1:W222"/>
  <sheetViews>
    <sheetView tabSelected="1" view="pageBreakPreview" zoomScale="60" zoomScaleNormal="70" workbookViewId="0">
      <selection activeCell="W12" sqref="W12"/>
    </sheetView>
  </sheetViews>
  <sheetFormatPr defaultColWidth="9" defaultRowHeight="13.2" outlineLevelRow="1"/>
  <cols>
    <col min="1" max="1" width="1.77734375" style="161" customWidth="1"/>
    <col min="2" max="2" width="5.109375" style="161" customWidth="1"/>
    <col min="3" max="3" width="17.6640625" style="161" customWidth="1"/>
    <col min="4" max="4" width="7.88671875" style="161" customWidth="1"/>
    <col min="5" max="15" width="12.6640625" style="161" customWidth="1"/>
    <col min="16" max="16" width="10.77734375" style="161" customWidth="1"/>
    <col min="17" max="17" width="7.88671875" style="161" customWidth="1"/>
    <col min="18" max="16384" width="9" style="161"/>
  </cols>
  <sheetData>
    <row r="1" spans="2:20" ht="17.25" customHeight="1">
      <c r="B1" s="157" t="s">
        <v>213</v>
      </c>
      <c r="C1" s="157"/>
      <c r="D1" s="158"/>
      <c r="E1" s="159"/>
      <c r="F1" s="159"/>
      <c r="G1" s="159"/>
      <c r="H1" s="159"/>
      <c r="I1" s="160"/>
    </row>
    <row r="2" spans="2:20" ht="20.25" customHeight="1">
      <c r="B2" s="157" t="s">
        <v>214</v>
      </c>
      <c r="C2" s="157"/>
      <c r="D2" s="158"/>
      <c r="E2" s="159"/>
      <c r="F2" s="159"/>
      <c r="G2" s="159"/>
      <c r="H2" s="159"/>
      <c r="I2" s="160"/>
    </row>
    <row r="3" spans="2:20" ht="17.25" customHeight="1">
      <c r="B3" s="960" t="s">
        <v>355</v>
      </c>
      <c r="C3" s="960"/>
      <c r="D3" s="960"/>
      <c r="E3" s="960"/>
      <c r="F3" s="960"/>
      <c r="G3" s="960"/>
      <c r="H3" s="960"/>
      <c r="I3" s="162"/>
    </row>
    <row r="4" spans="2:20" s="167" customFormat="1">
      <c r="B4" s="163"/>
      <c r="C4" s="164"/>
      <c r="D4" s="164"/>
      <c r="E4" s="165"/>
      <c r="F4" s="165"/>
      <c r="G4" s="165"/>
      <c r="H4" s="165"/>
      <c r="I4" s="166"/>
      <c r="R4"/>
      <c r="S4"/>
      <c r="T4"/>
    </row>
    <row r="5" spans="2:20" s="167" customFormat="1">
      <c r="B5" s="163"/>
      <c r="C5" s="164"/>
      <c r="D5" s="164"/>
      <c r="E5" s="165"/>
      <c r="F5" s="165"/>
      <c r="G5" s="165"/>
      <c r="H5" s="165"/>
      <c r="I5" s="166"/>
      <c r="R5"/>
      <c r="S5"/>
      <c r="T5"/>
    </row>
    <row r="6" spans="2:20" s="167" customFormat="1" ht="13.5" customHeight="1">
      <c r="B6" s="163"/>
      <c r="C6" s="164"/>
      <c r="D6" s="164"/>
      <c r="E6" s="165"/>
      <c r="F6" s="165"/>
      <c r="G6" s="165"/>
      <c r="H6" s="165"/>
      <c r="I6" s="166"/>
      <c r="R6"/>
      <c r="S6"/>
      <c r="T6"/>
    </row>
    <row r="7" spans="2:20" s="167" customFormat="1" ht="13.5" customHeight="1">
      <c r="B7" s="163"/>
      <c r="C7" s="164"/>
      <c r="D7" s="164"/>
      <c r="E7" s="165"/>
      <c r="F7" s="165"/>
      <c r="G7" s="165"/>
      <c r="H7" s="165"/>
      <c r="I7" s="166"/>
      <c r="R7"/>
      <c r="S7"/>
      <c r="T7"/>
    </row>
    <row r="8" spans="2:20" s="167" customFormat="1">
      <c r="B8" s="163"/>
      <c r="C8" s="164"/>
      <c r="D8" s="164"/>
      <c r="E8" s="165"/>
      <c r="F8" s="165"/>
      <c r="G8" s="165"/>
      <c r="H8" s="165"/>
      <c r="I8" s="166"/>
      <c r="R8"/>
      <c r="S8"/>
      <c r="T8"/>
    </row>
    <row r="9" spans="2:20" s="167" customFormat="1">
      <c r="B9" s="163"/>
      <c r="C9" s="164"/>
      <c r="D9" s="164"/>
      <c r="E9" s="165"/>
      <c r="F9" s="165"/>
      <c r="G9" s="165"/>
      <c r="H9" s="165"/>
      <c r="I9" s="166"/>
      <c r="R9"/>
      <c r="S9"/>
      <c r="T9"/>
    </row>
    <row r="10" spans="2:20" s="167" customFormat="1">
      <c r="B10" s="163"/>
      <c r="C10" s="164"/>
      <c r="D10" s="164"/>
      <c r="E10" s="165"/>
      <c r="F10" s="165"/>
      <c r="G10" s="165"/>
      <c r="H10" s="165"/>
      <c r="I10" s="166"/>
      <c r="R10"/>
      <c r="S10"/>
      <c r="T10"/>
    </row>
    <row r="11" spans="2:20" s="167" customFormat="1">
      <c r="B11" s="163"/>
      <c r="C11" s="164"/>
      <c r="D11" s="164"/>
      <c r="E11" s="165"/>
      <c r="F11" s="165"/>
      <c r="G11" s="165"/>
      <c r="H11" s="165"/>
      <c r="I11" s="166"/>
      <c r="R11"/>
      <c r="S11"/>
      <c r="T11"/>
    </row>
    <row r="12" spans="2:20" s="167" customFormat="1">
      <c r="B12" s="163"/>
      <c r="C12" s="164"/>
      <c r="D12" s="164"/>
      <c r="E12" s="165"/>
      <c r="F12" s="165"/>
      <c r="G12" s="165"/>
      <c r="H12" s="165"/>
      <c r="I12" s="166"/>
      <c r="R12"/>
      <c r="S12"/>
      <c r="T12"/>
    </row>
    <row r="13" spans="2:20" s="167" customFormat="1">
      <c r="B13" s="163"/>
      <c r="C13" s="164"/>
      <c r="D13" s="164"/>
      <c r="E13" s="165"/>
      <c r="F13" s="165"/>
      <c r="G13" s="165"/>
      <c r="H13" s="165"/>
      <c r="I13" s="166"/>
      <c r="R13"/>
      <c r="S13"/>
      <c r="T13"/>
    </row>
    <row r="14" spans="2:20" s="167" customFormat="1">
      <c r="B14" s="163"/>
      <c r="C14" s="164"/>
      <c r="D14" s="164"/>
      <c r="E14" s="165"/>
      <c r="F14" s="165"/>
      <c r="G14" s="165"/>
      <c r="H14" s="165"/>
      <c r="I14" s="166"/>
    </row>
    <row r="15" spans="2:20" s="167" customFormat="1">
      <c r="B15" s="163"/>
      <c r="C15" s="164"/>
      <c r="D15" s="164"/>
      <c r="E15" s="165"/>
      <c r="F15" s="165"/>
      <c r="G15" s="165"/>
      <c r="H15" s="165"/>
      <c r="I15" s="166"/>
    </row>
    <row r="16" spans="2:20" s="167" customFormat="1">
      <c r="B16" s="168"/>
      <c r="C16" s="166"/>
      <c r="D16" s="166"/>
      <c r="E16" s="168"/>
      <c r="F16" s="168"/>
      <c r="G16" s="166"/>
      <c r="H16" s="166"/>
      <c r="I16" s="166"/>
    </row>
    <row r="17" spans="1:21" s="167" customFormat="1">
      <c r="B17" s="168"/>
      <c r="C17" s="166"/>
      <c r="D17" s="166"/>
      <c r="E17" s="168"/>
      <c r="F17" s="168"/>
      <c r="G17" s="166"/>
      <c r="H17" s="166"/>
      <c r="I17" s="166"/>
    </row>
    <row r="18" spans="1:21" s="167" customFormat="1">
      <c r="B18" s="168"/>
      <c r="C18" s="166"/>
      <c r="D18" s="166"/>
      <c r="E18" s="168"/>
      <c r="F18" s="168"/>
      <c r="G18" s="166"/>
      <c r="H18" s="166"/>
      <c r="I18" s="166"/>
    </row>
    <row r="19" spans="1:21" s="167" customFormat="1" ht="30.9" customHeight="1">
      <c r="A19" s="169"/>
      <c r="B19" s="170" t="s">
        <v>215</v>
      </c>
      <c r="C19" s="171"/>
      <c r="D19" s="172"/>
      <c r="E19" s="173"/>
      <c r="F19" s="173"/>
      <c r="G19" s="174"/>
      <c r="H19" s="174"/>
      <c r="I19" s="174"/>
      <c r="J19" s="169"/>
      <c r="K19" s="169"/>
      <c r="L19" s="169"/>
      <c r="M19" s="169"/>
      <c r="N19" s="169"/>
      <c r="O19" s="169"/>
      <c r="P19" s="169"/>
      <c r="Q19" s="169"/>
    </row>
    <row r="20" spans="1:21" s="167" customFormat="1" ht="30.9" customHeight="1">
      <c r="A20" s="169"/>
      <c r="B20" s="170"/>
      <c r="C20" s="171"/>
      <c r="D20" s="172"/>
      <c r="E20" s="173"/>
      <c r="F20" s="173"/>
      <c r="G20" s="174"/>
      <c r="H20" s="174"/>
      <c r="I20" s="174"/>
      <c r="J20" s="169"/>
      <c r="K20" s="169"/>
      <c r="L20" s="169"/>
      <c r="M20" s="169"/>
      <c r="N20" s="169"/>
      <c r="O20" s="169"/>
      <c r="P20" s="169"/>
      <c r="Q20" s="169"/>
    </row>
    <row r="21" spans="1:21" ht="30" customHeight="1" thickBot="1">
      <c r="A21" s="169"/>
      <c r="B21" s="175" t="s">
        <v>216</v>
      </c>
      <c r="C21" s="175"/>
      <c r="D21" s="176"/>
      <c r="E21" s="171"/>
      <c r="F21" s="171"/>
      <c r="G21" s="171"/>
      <c r="H21" s="171"/>
      <c r="I21" s="171"/>
      <c r="J21" s="171"/>
      <c r="K21" s="171"/>
      <c r="L21" s="171"/>
      <c r="M21" s="171"/>
      <c r="N21" s="940" t="s">
        <v>217</v>
      </c>
      <c r="O21" s="953"/>
      <c r="P21" s="177"/>
      <c r="Q21" s="169"/>
    </row>
    <row r="22" spans="1:21" ht="18" customHeight="1" thickTop="1" thickBot="1">
      <c r="A22" s="169"/>
      <c r="B22" s="941"/>
      <c r="C22" s="942"/>
      <c r="D22" s="945" t="s">
        <v>218</v>
      </c>
      <c r="E22" s="946" t="s">
        <v>219</v>
      </c>
      <c r="F22" s="946" t="s">
        <v>220</v>
      </c>
      <c r="G22" s="947" t="s">
        <v>221</v>
      </c>
      <c r="H22" s="948"/>
      <c r="I22" s="948"/>
      <c r="J22" s="948"/>
      <c r="K22" s="948"/>
      <c r="L22" s="948"/>
      <c r="M22" s="948"/>
      <c r="N22" s="948"/>
      <c r="O22" s="949"/>
      <c r="P22" s="169"/>
      <c r="Q22" s="169"/>
      <c r="R22" s="909" t="s">
        <v>222</v>
      </c>
      <c r="S22" s="906"/>
      <c r="T22" s="906"/>
      <c r="U22" s="906"/>
    </row>
    <row r="23" spans="1:21" ht="18" customHeight="1" thickBot="1">
      <c r="A23" s="169"/>
      <c r="B23" s="943"/>
      <c r="C23" s="885"/>
      <c r="D23" s="873"/>
      <c r="E23" s="873"/>
      <c r="F23" s="873"/>
      <c r="G23" s="872" t="s">
        <v>223</v>
      </c>
      <c r="H23" s="897" t="s">
        <v>224</v>
      </c>
      <c r="I23" s="898"/>
      <c r="J23" s="898"/>
      <c r="K23" s="898"/>
      <c r="L23" s="898"/>
      <c r="M23" s="898"/>
      <c r="N23" s="899"/>
      <c r="O23" s="950" t="s">
        <v>225</v>
      </c>
      <c r="P23" s="177"/>
      <c r="Q23" s="169"/>
      <c r="R23" s="911" t="s">
        <v>226</v>
      </c>
      <c r="S23" s="909" t="s">
        <v>227</v>
      </c>
      <c r="T23" s="909" t="s">
        <v>228</v>
      </c>
      <c r="U23" s="909" t="s">
        <v>229</v>
      </c>
    </row>
    <row r="24" spans="1:21" ht="16.5" customHeight="1" thickBot="1">
      <c r="A24" s="169"/>
      <c r="B24" s="943"/>
      <c r="C24" s="885"/>
      <c r="D24" s="873"/>
      <c r="E24" s="873"/>
      <c r="F24" s="873"/>
      <c r="G24" s="873"/>
      <c r="H24" s="178"/>
      <c r="I24" s="903" t="s">
        <v>230</v>
      </c>
      <c r="J24" s="927"/>
      <c r="K24" s="928" t="s">
        <v>231</v>
      </c>
      <c r="L24" s="929"/>
      <c r="M24" s="930" t="s">
        <v>232</v>
      </c>
      <c r="N24" s="904"/>
      <c r="O24" s="939"/>
      <c r="P24" s="177"/>
      <c r="Q24" s="169"/>
      <c r="R24" s="911"/>
      <c r="S24" s="906"/>
      <c r="T24" s="906"/>
      <c r="U24" s="906"/>
    </row>
    <row r="25" spans="1:21" ht="31.5" customHeight="1">
      <c r="A25" s="169"/>
      <c r="B25" s="943"/>
      <c r="C25" s="885"/>
      <c r="D25" s="873"/>
      <c r="E25" s="873"/>
      <c r="F25" s="873"/>
      <c r="G25" s="873"/>
      <c r="H25" s="179" t="s">
        <v>233</v>
      </c>
      <c r="I25" s="180" t="s">
        <v>234</v>
      </c>
      <c r="J25" s="181" t="s">
        <v>235</v>
      </c>
      <c r="K25" s="182" t="s">
        <v>236</v>
      </c>
      <c r="L25" s="183" t="s">
        <v>237</v>
      </c>
      <c r="M25" s="184" t="s">
        <v>236</v>
      </c>
      <c r="N25" s="185" t="s">
        <v>237</v>
      </c>
      <c r="O25" s="939"/>
      <c r="P25" s="177"/>
      <c r="Q25" s="169"/>
      <c r="R25" s="911"/>
      <c r="S25" s="906"/>
      <c r="T25" s="906"/>
      <c r="U25" s="906"/>
    </row>
    <row r="26" spans="1:21" ht="17.25" customHeight="1" thickBot="1">
      <c r="A26" s="169"/>
      <c r="B26" s="944"/>
      <c r="C26" s="871"/>
      <c r="D26" s="892"/>
      <c r="E26" s="186" t="s">
        <v>238</v>
      </c>
      <c r="F26" s="187" t="s">
        <v>239</v>
      </c>
      <c r="G26" s="187" t="s">
        <v>240</v>
      </c>
      <c r="H26" s="186" t="s">
        <v>241</v>
      </c>
      <c r="I26" s="188" t="s">
        <v>242</v>
      </c>
      <c r="J26" s="189" t="s">
        <v>243</v>
      </c>
      <c r="K26" s="190" t="s">
        <v>244</v>
      </c>
      <c r="L26" s="191" t="s">
        <v>245</v>
      </c>
      <c r="M26" s="192" t="s">
        <v>246</v>
      </c>
      <c r="N26" s="193" t="s">
        <v>247</v>
      </c>
      <c r="O26" s="194" t="s">
        <v>248</v>
      </c>
      <c r="P26" s="169"/>
      <c r="Q26" s="169"/>
      <c r="R26" s="911"/>
      <c r="S26" s="906"/>
      <c r="T26" s="906"/>
      <c r="U26" s="906"/>
    </row>
    <row r="27" spans="1:21" ht="17.25" customHeight="1">
      <c r="A27" s="169"/>
      <c r="B27" s="931" t="s">
        <v>249</v>
      </c>
      <c r="C27" s="833"/>
      <c r="D27" s="195"/>
      <c r="E27" s="196"/>
      <c r="F27" s="197">
        <f>E27-G27</f>
        <v>0</v>
      </c>
      <c r="G27" s="198"/>
      <c r="H27" s="199">
        <f>SUM(I27:N27)</f>
        <v>0</v>
      </c>
      <c r="I27" s="200"/>
      <c r="J27" s="201"/>
      <c r="K27" s="202"/>
      <c r="L27" s="203"/>
      <c r="M27" s="204"/>
      <c r="N27" s="205"/>
      <c r="O27" s="206">
        <f>G27-H27</f>
        <v>0</v>
      </c>
      <c r="P27" s="169"/>
      <c r="Q27" s="169"/>
      <c r="R27" s="906" t="str">
        <f>IF(COUNTA(E27:E29,G27:G29,I27:N29)=0,"OK",IF(COUNTIF(D27:D29,"○")=1,"OK","エラー"))</f>
        <v>OK</v>
      </c>
      <c r="S27" s="207" t="str">
        <f>IF(COUNTA(G27,I27:N27)&gt;=1,IF(E27&lt;=0,"エラー","OK"),"OK")</f>
        <v>OK</v>
      </c>
      <c r="T27" s="207" t="str">
        <f>IF(F27&lt;0,"エラー","OK")</f>
        <v>OK</v>
      </c>
      <c r="U27" s="207" t="str">
        <f>IF(O27&lt;0,"エラー","OK")</f>
        <v>OK</v>
      </c>
    </row>
    <row r="28" spans="1:21" ht="17.25" customHeight="1">
      <c r="A28" s="169"/>
      <c r="B28" s="932" t="s">
        <v>250</v>
      </c>
      <c r="C28" s="835"/>
      <c r="D28" s="208"/>
      <c r="E28" s="209"/>
      <c r="F28" s="210">
        <f>E28-G28</f>
        <v>0</v>
      </c>
      <c r="G28" s="209"/>
      <c r="H28" s="211">
        <f>SUM(I28:N28)</f>
        <v>0</v>
      </c>
      <c r="I28" s="212"/>
      <c r="J28" s="213"/>
      <c r="K28" s="214"/>
      <c r="L28" s="215"/>
      <c r="M28" s="216"/>
      <c r="N28" s="217"/>
      <c r="O28" s="218">
        <f>G28-H28</f>
        <v>0</v>
      </c>
      <c r="P28" s="169"/>
      <c r="Q28" s="169"/>
      <c r="R28" s="906"/>
      <c r="S28" s="207" t="str">
        <f>IF(COUNTA(G28,I28:N28)&gt;=1,IF(E28&lt;=0,"エラー","OK"),"OK")</f>
        <v>OK</v>
      </c>
      <c r="T28" s="207" t="str">
        <f>IF(F28&lt;0,"エラー","OK")</f>
        <v>OK</v>
      </c>
      <c r="U28" s="207" t="str">
        <f>IF(O28&lt;0,"エラー","OK")</f>
        <v>OK</v>
      </c>
    </row>
    <row r="29" spans="1:21" ht="17.25" customHeight="1" thickBot="1">
      <c r="A29" s="169"/>
      <c r="B29" s="933" t="s">
        <v>251</v>
      </c>
      <c r="C29" s="837"/>
      <c r="D29" s="219"/>
      <c r="E29" s="220"/>
      <c r="F29" s="221">
        <f>E29-G29</f>
        <v>0</v>
      </c>
      <c r="G29" s="222"/>
      <c r="H29" s="223">
        <f>SUM(I29:N29)</f>
        <v>0</v>
      </c>
      <c r="I29" s="224"/>
      <c r="J29" s="225"/>
      <c r="K29" s="226"/>
      <c r="L29" s="227"/>
      <c r="M29" s="228"/>
      <c r="N29" s="229"/>
      <c r="O29" s="230">
        <f>G29-H29</f>
        <v>0</v>
      </c>
      <c r="P29" s="169"/>
      <c r="Q29" s="169"/>
      <c r="R29" s="906"/>
      <c r="S29" s="207" t="str">
        <f>IF(COUNTA(G29,I29:N29)&gt;=1,IF(E29&lt;=0,"エラー","OK"),"OK")</f>
        <v>OK</v>
      </c>
      <c r="T29" s="207" t="str">
        <f>IF(F29&lt;0,"エラー","OK")</f>
        <v>OK</v>
      </c>
      <c r="U29" s="207" t="str">
        <f>IF(O29&lt;0,"エラー","OK")</f>
        <v>OK</v>
      </c>
    </row>
    <row r="30" spans="1:21" ht="17.25" customHeight="1" thickBot="1">
      <c r="A30" s="169"/>
      <c r="B30" s="934" t="s">
        <v>252</v>
      </c>
      <c r="C30" s="935"/>
      <c r="D30" s="231"/>
      <c r="E30" s="232">
        <f t="shared" ref="E30:O30" si="0">SUM(E27:E29)</f>
        <v>0</v>
      </c>
      <c r="F30" s="232">
        <f>SUM(F27:F29)</f>
        <v>0</v>
      </c>
      <c r="G30" s="232">
        <f t="shared" si="0"/>
        <v>0</v>
      </c>
      <c r="H30" s="233">
        <f t="shared" si="0"/>
        <v>0</v>
      </c>
      <c r="I30" s="234">
        <f t="shared" si="0"/>
        <v>0</v>
      </c>
      <c r="J30" s="235">
        <f t="shared" si="0"/>
        <v>0</v>
      </c>
      <c r="K30" s="236">
        <f t="shared" si="0"/>
        <v>0</v>
      </c>
      <c r="L30" s="237">
        <f t="shared" si="0"/>
        <v>0</v>
      </c>
      <c r="M30" s="238">
        <f t="shared" si="0"/>
        <v>0</v>
      </c>
      <c r="N30" s="239">
        <f t="shared" si="0"/>
        <v>0</v>
      </c>
      <c r="O30" s="240">
        <f t="shared" si="0"/>
        <v>0</v>
      </c>
      <c r="P30" s="169"/>
      <c r="Q30" s="169"/>
    </row>
    <row r="31" spans="1:21" ht="3.75" customHeight="1" thickTop="1">
      <c r="A31" s="169"/>
      <c r="B31" s="241"/>
      <c r="C31" s="241"/>
      <c r="D31" s="241"/>
      <c r="E31" s="242"/>
      <c r="F31" s="242"/>
      <c r="G31" s="242"/>
      <c r="H31" s="242"/>
      <c r="I31" s="242"/>
      <c r="J31" s="242"/>
      <c r="K31" s="243"/>
      <c r="L31" s="244"/>
      <c r="M31" s="242"/>
      <c r="N31" s="242"/>
      <c r="O31" s="242"/>
      <c r="P31" s="169"/>
      <c r="Q31" s="169"/>
    </row>
    <row r="32" spans="1:21" ht="4.5" customHeight="1" thickBot="1">
      <c r="A32" s="169"/>
      <c r="B32" s="241"/>
      <c r="C32" s="241"/>
      <c r="D32" s="241"/>
      <c r="E32" s="242"/>
      <c r="F32" s="242"/>
      <c r="G32" s="242"/>
      <c r="H32" s="242"/>
      <c r="I32" s="242"/>
      <c r="J32" s="242"/>
      <c r="K32" s="245"/>
      <c r="L32" s="246"/>
      <c r="M32" s="242"/>
      <c r="N32" s="242"/>
      <c r="O32" s="242"/>
      <c r="P32" s="169"/>
      <c r="Q32" s="169"/>
    </row>
    <row r="33" spans="1:22" ht="17.25" customHeight="1">
      <c r="A33" s="169"/>
      <c r="B33" s="241"/>
      <c r="C33" s="241"/>
      <c r="D33" s="241"/>
      <c r="E33" s="242"/>
      <c r="F33" s="242"/>
      <c r="G33" s="242"/>
      <c r="H33" s="958" t="s">
        <v>253</v>
      </c>
      <c r="I33" s="958"/>
      <c r="J33" s="958"/>
      <c r="K33" s="958"/>
      <c r="L33" s="958"/>
      <c r="M33" s="958"/>
      <c r="N33" s="958"/>
      <c r="O33" s="958"/>
      <c r="P33" s="169"/>
      <c r="Q33" s="169"/>
    </row>
    <row r="34" spans="1:22" ht="17.25" customHeight="1" thickBot="1">
      <c r="A34" s="169"/>
      <c r="B34" s="241"/>
      <c r="C34" s="241"/>
      <c r="D34" s="241"/>
      <c r="E34" s="242"/>
      <c r="F34" s="242"/>
      <c r="G34" s="242"/>
      <c r="H34" s="954" t="s">
        <v>254</v>
      </c>
      <c r="I34" s="954"/>
      <c r="J34" s="954"/>
      <c r="K34" s="954"/>
      <c r="L34" s="954"/>
      <c r="M34" s="954"/>
      <c r="N34" s="954"/>
      <c r="O34" s="954"/>
      <c r="P34" s="169"/>
      <c r="Q34" s="169"/>
    </row>
    <row r="35" spans="1:22" ht="17.25" customHeight="1" thickTop="1" thickBot="1">
      <c r="A35" s="169"/>
      <c r="B35" s="241"/>
      <c r="C35" s="241"/>
      <c r="D35" s="241"/>
      <c r="E35" s="242"/>
      <c r="F35" s="242"/>
      <c r="G35" s="242"/>
      <c r="H35" s="242"/>
      <c r="I35" s="247"/>
      <c r="J35" s="955" t="s">
        <v>255</v>
      </c>
      <c r="K35" s="955"/>
      <c r="L35" s="955" t="s">
        <v>256</v>
      </c>
      <c r="M35" s="956"/>
      <c r="N35" s="242"/>
      <c r="O35" s="242"/>
      <c r="P35" s="169"/>
      <c r="Q35" s="169"/>
    </row>
    <row r="36" spans="1:22" ht="17.25" customHeight="1">
      <c r="A36" s="169"/>
      <c r="B36" s="241"/>
      <c r="C36" s="241"/>
      <c r="D36" s="241"/>
      <c r="E36" s="242"/>
      <c r="F36" s="242"/>
      <c r="G36" s="242"/>
      <c r="H36" s="242"/>
      <c r="I36" s="248" t="s">
        <v>249</v>
      </c>
      <c r="J36" s="925"/>
      <c r="K36" s="925"/>
      <c r="L36" s="925"/>
      <c r="M36" s="957"/>
      <c r="N36" s="242"/>
      <c r="O36" s="242"/>
      <c r="P36" s="169"/>
      <c r="Q36" s="169"/>
    </row>
    <row r="37" spans="1:22" ht="17.25" customHeight="1">
      <c r="A37" s="169"/>
      <c r="B37" s="241"/>
      <c r="C37" s="241"/>
      <c r="D37" s="241"/>
      <c r="E37" s="242"/>
      <c r="F37" s="242"/>
      <c r="G37" s="242"/>
      <c r="H37" s="242"/>
      <c r="I37" s="248" t="s">
        <v>250</v>
      </c>
      <c r="J37" s="925"/>
      <c r="K37" s="925"/>
      <c r="L37" s="925"/>
      <c r="M37" s="957"/>
      <c r="N37" s="242"/>
      <c r="O37" s="242"/>
      <c r="P37" s="169"/>
      <c r="Q37" s="169"/>
    </row>
    <row r="38" spans="1:22" ht="17.25" customHeight="1" thickBot="1">
      <c r="A38" s="169"/>
      <c r="B38" s="241"/>
      <c r="C38" s="241"/>
      <c r="D38" s="241"/>
      <c r="E38" s="242"/>
      <c r="F38" s="242"/>
      <c r="G38" s="242"/>
      <c r="H38" s="242"/>
      <c r="I38" s="249" t="s">
        <v>251</v>
      </c>
      <c r="J38" s="951"/>
      <c r="K38" s="951"/>
      <c r="L38" s="951"/>
      <c r="M38" s="952"/>
      <c r="N38" s="242"/>
      <c r="O38" s="242"/>
      <c r="P38" s="169"/>
      <c r="Q38" s="169"/>
    </row>
    <row r="39" spans="1:22" ht="17.25" customHeight="1" thickTop="1">
      <c r="A39" s="169"/>
      <c r="B39" s="241"/>
      <c r="C39" s="241"/>
      <c r="D39" s="241"/>
      <c r="E39" s="242"/>
      <c r="F39" s="242"/>
      <c r="G39" s="242"/>
      <c r="H39" s="242"/>
      <c r="I39" s="242"/>
      <c r="J39" s="242"/>
      <c r="K39" s="242"/>
      <c r="L39" s="242"/>
      <c r="M39" s="242"/>
      <c r="N39" s="242"/>
      <c r="O39" s="242"/>
      <c r="P39" s="169"/>
      <c r="Q39" s="169"/>
    </row>
    <row r="40" spans="1:22" ht="12.75" customHeight="1">
      <c r="A40" s="169"/>
      <c r="B40" s="241"/>
      <c r="C40" s="241"/>
      <c r="D40" s="241"/>
      <c r="E40" s="242"/>
      <c r="F40" s="242"/>
      <c r="G40" s="242"/>
      <c r="H40" s="242"/>
      <c r="I40" s="242"/>
      <c r="J40" s="242"/>
      <c r="K40" s="242"/>
      <c r="L40" s="242"/>
      <c r="M40" s="242"/>
      <c r="N40" s="242"/>
      <c r="O40" s="242"/>
      <c r="P40" s="169"/>
      <c r="Q40" s="169"/>
    </row>
    <row r="41" spans="1:22" s="160" customFormat="1" ht="30" customHeight="1" thickBot="1">
      <c r="A41" s="250"/>
      <c r="B41" s="251" t="s">
        <v>257</v>
      </c>
      <c r="C41" s="252"/>
      <c r="D41" s="252"/>
      <c r="E41" s="252"/>
      <c r="F41" s="252"/>
      <c r="G41" s="252"/>
      <c r="H41" s="252"/>
      <c r="I41" s="252"/>
      <c r="J41" s="252"/>
      <c r="K41" s="252"/>
      <c r="L41" s="252"/>
      <c r="M41" s="252"/>
      <c r="N41" s="253"/>
      <c r="O41" s="254" t="s">
        <v>217</v>
      </c>
      <c r="P41" s="252"/>
      <c r="Q41" s="250"/>
    </row>
    <row r="42" spans="1:22" ht="18" customHeight="1" thickTop="1" thickBot="1">
      <c r="A42" s="169"/>
      <c r="B42" s="941"/>
      <c r="C42" s="942"/>
      <c r="D42" s="945" t="s">
        <v>218</v>
      </c>
      <c r="E42" s="959" t="s">
        <v>219</v>
      </c>
      <c r="F42" s="946" t="s">
        <v>220</v>
      </c>
      <c r="G42" s="947" t="s">
        <v>221</v>
      </c>
      <c r="H42" s="948"/>
      <c r="I42" s="948"/>
      <c r="J42" s="948"/>
      <c r="K42" s="948"/>
      <c r="L42" s="948"/>
      <c r="M42" s="948"/>
      <c r="N42" s="948"/>
      <c r="O42" s="949"/>
      <c r="P42" s="169"/>
      <c r="Q42" s="169"/>
      <c r="R42" s="909" t="s">
        <v>222</v>
      </c>
      <c r="S42" s="909"/>
      <c r="T42" s="909"/>
      <c r="U42" s="909"/>
      <c r="V42" s="909"/>
    </row>
    <row r="43" spans="1:22" ht="18" customHeight="1" thickBot="1">
      <c r="A43" s="169"/>
      <c r="B43" s="943"/>
      <c r="C43" s="885"/>
      <c r="D43" s="873"/>
      <c r="E43" s="873"/>
      <c r="F43" s="873"/>
      <c r="G43" s="872" t="s">
        <v>223</v>
      </c>
      <c r="H43" s="897" t="s">
        <v>224</v>
      </c>
      <c r="I43" s="898"/>
      <c r="J43" s="898"/>
      <c r="K43" s="898"/>
      <c r="L43" s="898"/>
      <c r="M43" s="898"/>
      <c r="N43" s="899"/>
      <c r="O43" s="950" t="s">
        <v>225</v>
      </c>
      <c r="P43" s="177"/>
      <c r="Q43" s="169"/>
      <c r="R43" s="911" t="s">
        <v>226</v>
      </c>
      <c r="S43" s="909" t="s">
        <v>227</v>
      </c>
      <c r="T43" s="909" t="s">
        <v>228</v>
      </c>
      <c r="U43" s="909" t="s">
        <v>229</v>
      </c>
      <c r="V43" s="909" t="s">
        <v>258</v>
      </c>
    </row>
    <row r="44" spans="1:22" ht="15" customHeight="1" thickBot="1">
      <c r="A44" s="169"/>
      <c r="B44" s="943"/>
      <c r="C44" s="885"/>
      <c r="D44" s="873"/>
      <c r="E44" s="873"/>
      <c r="F44" s="873"/>
      <c r="G44" s="873"/>
      <c r="H44" s="178"/>
      <c r="I44" s="903" t="s">
        <v>230</v>
      </c>
      <c r="J44" s="927"/>
      <c r="K44" s="928" t="s">
        <v>231</v>
      </c>
      <c r="L44" s="929"/>
      <c r="M44" s="930" t="s">
        <v>232</v>
      </c>
      <c r="N44" s="904"/>
      <c r="O44" s="939"/>
      <c r="P44" s="177"/>
      <c r="Q44" s="169"/>
      <c r="R44" s="911"/>
      <c r="S44" s="906"/>
      <c r="T44" s="906"/>
      <c r="U44" s="906"/>
      <c r="V44" s="906"/>
    </row>
    <row r="45" spans="1:22" ht="33.75" customHeight="1">
      <c r="A45" s="169"/>
      <c r="B45" s="943"/>
      <c r="C45" s="885"/>
      <c r="D45" s="873"/>
      <c r="E45" s="873"/>
      <c r="F45" s="873"/>
      <c r="G45" s="873"/>
      <c r="H45" s="179" t="s">
        <v>233</v>
      </c>
      <c r="I45" s="180" t="s">
        <v>234</v>
      </c>
      <c r="J45" s="181" t="s">
        <v>235</v>
      </c>
      <c r="K45" s="182" t="s">
        <v>236</v>
      </c>
      <c r="L45" s="183" t="s">
        <v>237</v>
      </c>
      <c r="M45" s="184" t="s">
        <v>236</v>
      </c>
      <c r="N45" s="185" t="s">
        <v>237</v>
      </c>
      <c r="O45" s="939"/>
      <c r="P45" s="177"/>
      <c r="Q45" s="169"/>
      <c r="R45" s="911"/>
      <c r="S45" s="906"/>
      <c r="T45" s="906"/>
      <c r="U45" s="906"/>
      <c r="V45" s="906"/>
    </row>
    <row r="46" spans="1:22" ht="17.25" customHeight="1" thickBot="1">
      <c r="A46" s="169"/>
      <c r="B46" s="944"/>
      <c r="C46" s="871"/>
      <c r="D46" s="892"/>
      <c r="E46" s="186" t="s">
        <v>238</v>
      </c>
      <c r="F46" s="187" t="s">
        <v>239</v>
      </c>
      <c r="G46" s="187" t="s">
        <v>240</v>
      </c>
      <c r="H46" s="186" t="s">
        <v>241</v>
      </c>
      <c r="I46" s="188" t="s">
        <v>242</v>
      </c>
      <c r="J46" s="189" t="s">
        <v>243</v>
      </c>
      <c r="K46" s="190" t="s">
        <v>244</v>
      </c>
      <c r="L46" s="191" t="s">
        <v>245</v>
      </c>
      <c r="M46" s="192" t="s">
        <v>246</v>
      </c>
      <c r="N46" s="193" t="s">
        <v>247</v>
      </c>
      <c r="O46" s="194" t="s">
        <v>248</v>
      </c>
      <c r="P46" s="169"/>
      <c r="Q46" s="169"/>
      <c r="R46" s="911"/>
      <c r="S46" s="906"/>
      <c r="T46" s="906"/>
      <c r="U46" s="906"/>
      <c r="V46" s="906"/>
    </row>
    <row r="47" spans="1:22" ht="17.25" customHeight="1">
      <c r="A47" s="169"/>
      <c r="B47" s="931" t="s">
        <v>249</v>
      </c>
      <c r="C47" s="833"/>
      <c r="D47" s="255" t="str">
        <f>IF(D27="","",D27)</f>
        <v/>
      </c>
      <c r="E47" s="196"/>
      <c r="F47" s="197">
        <f>E47-G47</f>
        <v>0</v>
      </c>
      <c r="G47" s="198"/>
      <c r="H47" s="199">
        <f>SUM(I47:N47)</f>
        <v>0</v>
      </c>
      <c r="I47" s="200"/>
      <c r="J47" s="201"/>
      <c r="K47" s="202"/>
      <c r="L47" s="203"/>
      <c r="M47" s="204"/>
      <c r="N47" s="205"/>
      <c r="O47" s="206">
        <f>G47-H47</f>
        <v>0</v>
      </c>
      <c r="P47" s="169"/>
      <c r="Q47" s="169"/>
      <c r="R47" s="906" t="str">
        <f>IF(COUNTA(E47:E49,G47:G49,I47:N49)=0,"OK",IF(COUNTIF(D47:D49,"○")=1,"OK","エラー"))</f>
        <v>OK</v>
      </c>
      <c r="S47" s="207" t="str">
        <f>IF(COUNTA(G47,I47:N47)&gt;=1,IF(E47&lt;=0,"エラー","OK"),"OK")</f>
        <v>OK</v>
      </c>
      <c r="T47" s="207" t="str">
        <f>IF(F47&lt;0,"エラー","OK")</f>
        <v>OK</v>
      </c>
      <c r="U47" s="207" t="str">
        <f>IF(O47&lt;0,"エラー","OK")</f>
        <v>OK</v>
      </c>
      <c r="V47" s="207" t="str">
        <f>IF(AND(E47&lt;=E27,G47&lt;=G27,I47&lt;=I27,J47&lt;=J27,K47&lt;=K27,L47&lt;=L27,M47&lt;=M27,N47&lt;=N27),"OK","エラー")</f>
        <v>OK</v>
      </c>
    </row>
    <row r="48" spans="1:22" ht="17.25" customHeight="1">
      <c r="A48" s="169"/>
      <c r="B48" s="932" t="s">
        <v>250</v>
      </c>
      <c r="C48" s="835"/>
      <c r="D48" s="256" t="str">
        <f>IF(D28="","",D28)</f>
        <v/>
      </c>
      <c r="E48" s="209"/>
      <c r="F48" s="210">
        <f>E48-G48</f>
        <v>0</v>
      </c>
      <c r="G48" s="209"/>
      <c r="H48" s="211">
        <f>SUM(I48:N48)</f>
        <v>0</v>
      </c>
      <c r="I48" s="212"/>
      <c r="J48" s="213"/>
      <c r="K48" s="214"/>
      <c r="L48" s="215"/>
      <c r="M48" s="216"/>
      <c r="N48" s="217"/>
      <c r="O48" s="218">
        <f>G48-H48</f>
        <v>0</v>
      </c>
      <c r="P48" s="169"/>
      <c r="Q48" s="169"/>
      <c r="R48" s="906"/>
      <c r="S48" s="207" t="str">
        <f>IF(COUNTA(G48,I48:N48)&gt;=1,IF(E48&lt;=0,"エラー","OK"),"OK")</f>
        <v>OK</v>
      </c>
      <c r="T48" s="207" t="str">
        <f>IF(F48&lt;0,"エラー","OK")</f>
        <v>OK</v>
      </c>
      <c r="U48" s="207" t="str">
        <f>IF(O48&lt;0,"エラー","OK")</f>
        <v>OK</v>
      </c>
      <c r="V48" s="207" t="str">
        <f>IF(AND(E48&lt;=E28,G48&lt;=G28,I48&lt;=I28,J48&lt;=J28,K48&lt;=K28,L48&lt;=L28,M48&lt;=M28,N48&lt;=N28),"OK","エラー")</f>
        <v>OK</v>
      </c>
    </row>
    <row r="49" spans="1:22" ht="17.25" customHeight="1" thickBot="1">
      <c r="A49" s="169"/>
      <c r="B49" s="933" t="s">
        <v>251</v>
      </c>
      <c r="C49" s="837"/>
      <c r="D49" s="257" t="str">
        <f>IF(D29="","",D29)</f>
        <v/>
      </c>
      <c r="E49" s="220"/>
      <c r="F49" s="221">
        <f>E49-G49</f>
        <v>0</v>
      </c>
      <c r="G49" s="222"/>
      <c r="H49" s="223">
        <f>SUM(I49:N49)</f>
        <v>0</v>
      </c>
      <c r="I49" s="224"/>
      <c r="J49" s="225"/>
      <c r="K49" s="226"/>
      <c r="L49" s="227"/>
      <c r="M49" s="228"/>
      <c r="N49" s="229"/>
      <c r="O49" s="230">
        <f>G49-H49</f>
        <v>0</v>
      </c>
      <c r="P49" s="169"/>
      <c r="Q49" s="169"/>
      <c r="R49" s="906"/>
      <c r="S49" s="207" t="str">
        <f>IF(COUNTA(G49,I49:N49)&gt;=1,IF(E49&lt;=0,"エラー","OK"),"OK")</f>
        <v>OK</v>
      </c>
      <c r="T49" s="207" t="str">
        <f>IF(F49&lt;0,"エラー","OK")</f>
        <v>OK</v>
      </c>
      <c r="U49" s="207" t="str">
        <f>IF(O49&lt;0,"エラー","OK")</f>
        <v>OK</v>
      </c>
      <c r="V49" s="207" t="str">
        <f>IF(AND(E49&lt;=E29,G49&lt;=G29,I49&lt;=I29,J49&lt;=J29,K49&lt;=K29,L49&lt;=L29,M49&lt;=M29,N49&lt;=N29),"OK","エラー")</f>
        <v>OK</v>
      </c>
    </row>
    <row r="50" spans="1:22" ht="17.25" customHeight="1" thickBot="1">
      <c r="A50" s="169"/>
      <c r="B50" s="934" t="s">
        <v>252</v>
      </c>
      <c r="C50" s="935"/>
      <c r="D50" s="231"/>
      <c r="E50" s="232">
        <f>SUM(E47:E49)</f>
        <v>0</v>
      </c>
      <c r="F50" s="232">
        <f>SUM(F47:F49)</f>
        <v>0</v>
      </c>
      <c r="G50" s="232">
        <f t="shared" ref="G50:O50" si="1">SUM(G47:G49)</f>
        <v>0</v>
      </c>
      <c r="H50" s="233">
        <f t="shared" si="1"/>
        <v>0</v>
      </c>
      <c r="I50" s="234">
        <f t="shared" si="1"/>
        <v>0</v>
      </c>
      <c r="J50" s="235">
        <f t="shared" si="1"/>
        <v>0</v>
      </c>
      <c r="K50" s="236">
        <f t="shared" si="1"/>
        <v>0</v>
      </c>
      <c r="L50" s="237">
        <f t="shared" si="1"/>
        <v>0</v>
      </c>
      <c r="M50" s="238">
        <f t="shared" si="1"/>
        <v>0</v>
      </c>
      <c r="N50" s="239">
        <f t="shared" si="1"/>
        <v>0</v>
      </c>
      <c r="O50" s="240">
        <f t="shared" si="1"/>
        <v>0</v>
      </c>
      <c r="P50" s="169"/>
      <c r="Q50" s="169"/>
    </row>
    <row r="51" spans="1:22" ht="5.25" customHeight="1" thickTop="1">
      <c r="A51" s="169"/>
      <c r="B51" s="241"/>
      <c r="C51" s="241"/>
      <c r="D51" s="241"/>
      <c r="E51" s="242"/>
      <c r="F51" s="242"/>
      <c r="G51" s="242"/>
      <c r="H51" s="242"/>
      <c r="I51" s="242"/>
      <c r="J51" s="242"/>
      <c r="K51" s="243"/>
      <c r="L51" s="244"/>
      <c r="M51" s="242"/>
      <c r="N51" s="242"/>
      <c r="O51" s="242"/>
      <c r="P51" s="169"/>
      <c r="Q51" s="169"/>
    </row>
    <row r="52" spans="1:22" ht="4.5" customHeight="1" thickBot="1">
      <c r="A52" s="169"/>
      <c r="B52" s="241"/>
      <c r="C52" s="241"/>
      <c r="D52" s="241"/>
      <c r="E52" s="242"/>
      <c r="F52" s="242"/>
      <c r="G52" s="242"/>
      <c r="H52" s="242"/>
      <c r="I52" s="242"/>
      <c r="J52" s="242"/>
      <c r="K52" s="245"/>
      <c r="L52" s="246"/>
      <c r="M52" s="242"/>
      <c r="N52" s="242"/>
      <c r="O52" s="242"/>
      <c r="P52" s="169"/>
      <c r="Q52" s="169"/>
    </row>
    <row r="53" spans="1:22" ht="17.25" customHeight="1">
      <c r="A53" s="169"/>
      <c r="B53" s="241"/>
      <c r="C53" s="241"/>
      <c r="D53" s="241"/>
      <c r="E53" s="242"/>
      <c r="F53" s="242"/>
      <c r="G53" s="242"/>
      <c r="H53" s="958" t="s">
        <v>253</v>
      </c>
      <c r="I53" s="958"/>
      <c r="J53" s="958"/>
      <c r="K53" s="958"/>
      <c r="L53" s="958"/>
      <c r="M53" s="958"/>
      <c r="N53" s="958"/>
      <c r="O53" s="958"/>
      <c r="P53" s="169"/>
      <c r="Q53" s="169"/>
    </row>
    <row r="54" spans="1:22" ht="17.25" customHeight="1" thickBot="1">
      <c r="A54" s="169"/>
      <c r="B54" s="241"/>
      <c r="C54" s="241"/>
      <c r="D54" s="241"/>
      <c r="E54" s="242"/>
      <c r="F54" s="242"/>
      <c r="G54" s="242"/>
      <c r="H54" s="954" t="s">
        <v>254</v>
      </c>
      <c r="I54" s="954"/>
      <c r="J54" s="954"/>
      <c r="K54" s="954"/>
      <c r="L54" s="954"/>
      <c r="M54" s="954"/>
      <c r="N54" s="954"/>
      <c r="O54" s="954"/>
      <c r="P54" s="169"/>
      <c r="Q54" s="169"/>
    </row>
    <row r="55" spans="1:22" ht="17.25" customHeight="1" thickTop="1" thickBot="1">
      <c r="A55" s="169"/>
      <c r="B55" s="241"/>
      <c r="C55" s="241"/>
      <c r="D55" s="241"/>
      <c r="E55" s="242"/>
      <c r="F55" s="242"/>
      <c r="G55" s="242"/>
      <c r="H55" s="242"/>
      <c r="I55" s="247"/>
      <c r="J55" s="955" t="s">
        <v>255</v>
      </c>
      <c r="K55" s="955"/>
      <c r="L55" s="955" t="s">
        <v>256</v>
      </c>
      <c r="M55" s="956"/>
      <c r="N55" s="242"/>
      <c r="O55" s="242"/>
      <c r="P55" s="169"/>
      <c r="Q55" s="169"/>
    </row>
    <row r="56" spans="1:22" ht="17.25" customHeight="1">
      <c r="A56" s="169"/>
      <c r="B56" s="241"/>
      <c r="C56" s="241"/>
      <c r="D56" s="241"/>
      <c r="E56" s="242"/>
      <c r="F56" s="242"/>
      <c r="G56" s="242"/>
      <c r="H56" s="242"/>
      <c r="I56" s="248" t="s">
        <v>249</v>
      </c>
      <c r="J56" s="925"/>
      <c r="K56" s="925"/>
      <c r="L56" s="925"/>
      <c r="M56" s="957"/>
      <c r="N56" s="242"/>
      <c r="O56" s="242"/>
      <c r="P56" s="169"/>
      <c r="Q56" s="169"/>
    </row>
    <row r="57" spans="1:22" ht="17.25" customHeight="1">
      <c r="A57" s="169"/>
      <c r="B57" s="241"/>
      <c r="C57" s="241"/>
      <c r="D57" s="241"/>
      <c r="E57" s="242"/>
      <c r="F57" s="242"/>
      <c r="G57" s="242"/>
      <c r="H57" s="242"/>
      <c r="I57" s="248" t="s">
        <v>250</v>
      </c>
      <c r="J57" s="925"/>
      <c r="K57" s="925"/>
      <c r="L57" s="925"/>
      <c r="M57" s="957"/>
      <c r="N57" s="242"/>
      <c r="O57" s="242"/>
      <c r="P57" s="169"/>
      <c r="Q57" s="169"/>
    </row>
    <row r="58" spans="1:22" ht="17.25" customHeight="1" thickBot="1">
      <c r="A58" s="169"/>
      <c r="B58" s="241"/>
      <c r="C58" s="241"/>
      <c r="D58" s="241"/>
      <c r="E58" s="242"/>
      <c r="F58" s="242"/>
      <c r="G58" s="242"/>
      <c r="H58" s="242"/>
      <c r="I58" s="249" t="s">
        <v>251</v>
      </c>
      <c r="J58" s="951"/>
      <c r="K58" s="951"/>
      <c r="L58" s="951"/>
      <c r="M58" s="952"/>
      <c r="N58" s="242"/>
      <c r="O58" s="242"/>
      <c r="P58" s="169"/>
      <c r="Q58" s="169"/>
    </row>
    <row r="59" spans="1:22" ht="13.5" customHeight="1" thickTop="1">
      <c r="A59" s="169"/>
      <c r="B59" s="170"/>
      <c r="C59" s="258"/>
      <c r="D59" s="172"/>
      <c r="E59" s="171"/>
      <c r="F59" s="171"/>
      <c r="G59" s="171"/>
      <c r="H59" s="171"/>
      <c r="I59" s="171"/>
      <c r="J59" s="171"/>
      <c r="K59" s="171"/>
      <c r="L59" s="171"/>
      <c r="M59" s="171"/>
      <c r="N59" s="171"/>
      <c r="O59" s="171"/>
      <c r="P59" s="259"/>
      <c r="Q59" s="259"/>
    </row>
    <row r="60" spans="1:22" ht="30" customHeight="1" thickBot="1">
      <c r="A60" s="169"/>
      <c r="B60" s="260" t="s">
        <v>259</v>
      </c>
      <c r="C60" s="261"/>
      <c r="D60" s="176"/>
      <c r="E60" s="171"/>
      <c r="F60" s="171"/>
      <c r="G60" s="171"/>
      <c r="H60" s="171"/>
      <c r="I60" s="171"/>
      <c r="J60" s="171"/>
      <c r="K60" s="171"/>
      <c r="L60" s="171"/>
      <c r="M60" s="171"/>
      <c r="N60" s="953" t="s">
        <v>260</v>
      </c>
      <c r="O60" s="953"/>
      <c r="P60" s="259"/>
      <c r="Q60" s="259"/>
    </row>
    <row r="61" spans="1:22" ht="16.5" customHeight="1" thickTop="1" thickBot="1">
      <c r="A61" s="169"/>
      <c r="B61" s="941"/>
      <c r="C61" s="942"/>
      <c r="D61" s="945" t="s">
        <v>218</v>
      </c>
      <c r="E61" s="946" t="s">
        <v>261</v>
      </c>
      <c r="F61" s="946" t="s">
        <v>262</v>
      </c>
      <c r="G61" s="947" t="s">
        <v>263</v>
      </c>
      <c r="H61" s="948"/>
      <c r="I61" s="948"/>
      <c r="J61" s="948"/>
      <c r="K61" s="948"/>
      <c r="L61" s="948"/>
      <c r="M61" s="948"/>
      <c r="N61" s="948"/>
      <c r="O61" s="949"/>
      <c r="P61" s="259"/>
      <c r="Q61" s="259"/>
      <c r="R61" s="909" t="s">
        <v>222</v>
      </c>
      <c r="S61" s="909"/>
      <c r="T61" s="909"/>
      <c r="U61" s="909"/>
      <c r="V61" s="909"/>
    </row>
    <row r="62" spans="1:22" ht="16.5" customHeight="1" thickBot="1">
      <c r="A62" s="169"/>
      <c r="B62" s="943"/>
      <c r="C62" s="885"/>
      <c r="D62" s="873"/>
      <c r="E62" s="873"/>
      <c r="F62" s="873"/>
      <c r="G62" s="873" t="s">
        <v>264</v>
      </c>
      <c r="H62" s="897" t="s">
        <v>265</v>
      </c>
      <c r="I62" s="898"/>
      <c r="J62" s="898"/>
      <c r="K62" s="898"/>
      <c r="L62" s="898"/>
      <c r="M62" s="898"/>
      <c r="N62" s="899"/>
      <c r="O62" s="950" t="s">
        <v>266</v>
      </c>
      <c r="P62" s="259"/>
      <c r="Q62" s="259"/>
      <c r="R62" s="911" t="s">
        <v>226</v>
      </c>
      <c r="S62" s="909" t="s">
        <v>267</v>
      </c>
      <c r="T62" s="909" t="s">
        <v>268</v>
      </c>
      <c r="U62" s="909" t="s">
        <v>269</v>
      </c>
      <c r="V62" s="909" t="s">
        <v>270</v>
      </c>
    </row>
    <row r="63" spans="1:22" ht="16.5" customHeight="1" thickBot="1">
      <c r="A63" s="169"/>
      <c r="B63" s="943"/>
      <c r="C63" s="885"/>
      <c r="D63" s="873"/>
      <c r="E63" s="873"/>
      <c r="F63" s="873"/>
      <c r="G63" s="873"/>
      <c r="H63" s="262"/>
      <c r="I63" s="910" t="s">
        <v>271</v>
      </c>
      <c r="J63" s="904"/>
      <c r="K63" s="910" t="s">
        <v>272</v>
      </c>
      <c r="L63" s="904"/>
      <c r="M63" s="910" t="s">
        <v>273</v>
      </c>
      <c r="N63" s="904"/>
      <c r="O63" s="939"/>
      <c r="P63" s="259"/>
      <c r="Q63" s="259"/>
      <c r="R63" s="911"/>
      <c r="S63" s="906"/>
      <c r="T63" s="906"/>
      <c r="U63" s="906"/>
      <c r="V63" s="906"/>
    </row>
    <row r="64" spans="1:22" ht="35.25" customHeight="1">
      <c r="A64" s="169"/>
      <c r="B64" s="943"/>
      <c r="C64" s="885"/>
      <c r="D64" s="873"/>
      <c r="E64" s="873"/>
      <c r="F64" s="873"/>
      <c r="G64" s="873"/>
      <c r="H64" s="263" t="s">
        <v>274</v>
      </c>
      <c r="I64" s="180" t="s">
        <v>275</v>
      </c>
      <c r="J64" s="185" t="s">
        <v>276</v>
      </c>
      <c r="K64" s="264" t="s">
        <v>236</v>
      </c>
      <c r="L64" s="265" t="s">
        <v>277</v>
      </c>
      <c r="M64" s="264" t="s">
        <v>236</v>
      </c>
      <c r="N64" s="265" t="s">
        <v>277</v>
      </c>
      <c r="O64" s="939"/>
      <c r="P64" s="259"/>
      <c r="Q64" s="259"/>
      <c r="R64" s="911"/>
      <c r="S64" s="906"/>
      <c r="T64" s="906"/>
      <c r="U64" s="906"/>
      <c r="V64" s="906"/>
    </row>
    <row r="65" spans="1:23" ht="15" thickBot="1">
      <c r="A65" s="169"/>
      <c r="B65" s="944"/>
      <c r="C65" s="871"/>
      <c r="D65" s="892"/>
      <c r="E65" s="186" t="s">
        <v>238</v>
      </c>
      <c r="F65" s="187" t="s">
        <v>239</v>
      </c>
      <c r="G65" s="187" t="s">
        <v>240</v>
      </c>
      <c r="H65" s="186" t="s">
        <v>241</v>
      </c>
      <c r="I65" s="188" t="s">
        <v>242</v>
      </c>
      <c r="J65" s="193" t="s">
        <v>278</v>
      </c>
      <c r="K65" s="188" t="s">
        <v>244</v>
      </c>
      <c r="L65" s="193" t="s">
        <v>245</v>
      </c>
      <c r="M65" s="188" t="s">
        <v>246</v>
      </c>
      <c r="N65" s="193" t="s">
        <v>247</v>
      </c>
      <c r="O65" s="194" t="s">
        <v>248</v>
      </c>
      <c r="P65" s="259"/>
      <c r="Q65" s="259"/>
      <c r="R65" s="911"/>
      <c r="S65" s="906"/>
      <c r="T65" s="906"/>
      <c r="U65" s="906"/>
      <c r="V65" s="906"/>
    </row>
    <row r="66" spans="1:23" ht="17.25" customHeight="1">
      <c r="A66" s="169"/>
      <c r="B66" s="931" t="s">
        <v>249</v>
      </c>
      <c r="C66" s="833"/>
      <c r="D66" s="266" t="str">
        <f>IF(D27="","",D27)</f>
        <v/>
      </c>
      <c r="E66" s="267"/>
      <c r="F66" s="268">
        <f>E66- G66</f>
        <v>0</v>
      </c>
      <c r="G66" s="269"/>
      <c r="H66" s="270">
        <f>SUM(I66:N66)</f>
        <v>0</v>
      </c>
      <c r="I66" s="271"/>
      <c r="J66" s="272"/>
      <c r="K66" s="271"/>
      <c r="L66" s="272"/>
      <c r="M66" s="271"/>
      <c r="N66" s="272"/>
      <c r="O66" s="273">
        <f>+G66-H66</f>
        <v>0</v>
      </c>
      <c r="P66" s="259"/>
      <c r="Q66" s="259"/>
      <c r="R66" s="906" t="str">
        <f>IF(COUNTA(E66:E68,G66:G68,I66:N68)=0,"OK",IF(COUNTIF(D66:D68,"○")=1,"OK","エラー"))</f>
        <v>OK</v>
      </c>
      <c r="S66" s="207" t="str">
        <f>IF(COUNTA(G66,I66:N66)&gt;=1,IF(E66&lt;=0,"エラー","OK"),"OK")</f>
        <v>OK</v>
      </c>
      <c r="T66" s="207" t="str">
        <f>IF(F66&lt;0,"エラー","OK")</f>
        <v>OK</v>
      </c>
      <c r="U66" s="207" t="str">
        <f>IF(O66&lt;0,"エラー","OK")</f>
        <v>OK</v>
      </c>
      <c r="V66" s="207" t="str">
        <f>IF(AND(COUNTA(E27)=COUNTA(E66),COUNTA(G27)=COUNTA(G66),COUNTA(I27)=COUNTA(I66),COUNTA(J27)=COUNTA(J66),COUNTA(K27)=COUNTA(K66),COUNTA(L27)=COUNTA(L66),COUNTA(M27)=COUNTA(M66),COUNTA(N27)=COUNTA(N66)),"OK","エラー")</f>
        <v>OK</v>
      </c>
    </row>
    <row r="67" spans="1:23" ht="17.25" customHeight="1">
      <c r="A67" s="169"/>
      <c r="B67" s="932" t="s">
        <v>250</v>
      </c>
      <c r="C67" s="835"/>
      <c r="D67" s="274" t="str">
        <f>IF(D28="","",D28)</f>
        <v/>
      </c>
      <c r="E67" s="275"/>
      <c r="F67" s="276">
        <f>E67- G67</f>
        <v>0</v>
      </c>
      <c r="G67" s="275"/>
      <c r="H67" s="277">
        <f>SUM(I67:N67)</f>
        <v>0</v>
      </c>
      <c r="I67" s="278"/>
      <c r="J67" s="279"/>
      <c r="K67" s="278"/>
      <c r="L67" s="279"/>
      <c r="M67" s="278"/>
      <c r="N67" s="279"/>
      <c r="O67" s="280">
        <f>+G67-H67</f>
        <v>0</v>
      </c>
      <c r="P67" s="259"/>
      <c r="Q67" s="259"/>
      <c r="R67" s="906"/>
      <c r="S67" s="207" t="str">
        <f>IF(COUNTA(G67,I67:N67)&gt;=1,IF(E67&lt;=0,"エラー","OK"),"OK")</f>
        <v>OK</v>
      </c>
      <c r="T67" s="207" t="str">
        <f>IF(F67&lt;0,"エラー","OK")</f>
        <v>OK</v>
      </c>
      <c r="U67" s="207" t="str">
        <f>IF(O67&lt;0,"エラー","OK")</f>
        <v>OK</v>
      </c>
      <c r="V67" s="207" t="str">
        <f>IF(AND(COUNTA(E28)=COUNTA(E67),COUNTA(G28)=COUNTA(G67),COUNTA(I28)=COUNTA(I67),COUNTA(J28)=COUNTA(J67),COUNTA(K28)=COUNTA(K67),COUNTA(L28)=COUNTA(L67),COUNTA(M28)=COUNTA(M67),COUNTA(N28)=COUNTA(N67)),"OK","エラー")</f>
        <v>OK</v>
      </c>
    </row>
    <row r="68" spans="1:23" ht="17.25" customHeight="1" thickBot="1">
      <c r="A68" s="169"/>
      <c r="B68" s="933" t="s">
        <v>251</v>
      </c>
      <c r="C68" s="837"/>
      <c r="D68" s="281" t="str">
        <f>IF(D29="","",D29)</f>
        <v/>
      </c>
      <c r="E68" s="282"/>
      <c r="F68" s="283">
        <f>E68- G68</f>
        <v>0</v>
      </c>
      <c r="G68" s="282"/>
      <c r="H68" s="284">
        <f>SUM(I68:N68)</f>
        <v>0</v>
      </c>
      <c r="I68" s="285"/>
      <c r="J68" s="286"/>
      <c r="K68" s="285"/>
      <c r="L68" s="286"/>
      <c r="M68" s="285"/>
      <c r="N68" s="286"/>
      <c r="O68" s="287">
        <f>+G68-H68</f>
        <v>0</v>
      </c>
      <c r="P68" s="259"/>
      <c r="Q68" s="259"/>
      <c r="R68" s="906"/>
      <c r="S68" s="207" t="str">
        <f>IF(COUNTA(G68,I68:N68)&gt;=1,IF(E68&lt;=0,"エラー","OK"),"OK")</f>
        <v>OK</v>
      </c>
      <c r="T68" s="207" t="str">
        <f>IF(F68&lt;0,"エラー","OK")</f>
        <v>OK</v>
      </c>
      <c r="U68" s="207" t="str">
        <f>IF(O68&lt;0,"エラー","OK")</f>
        <v>OK</v>
      </c>
      <c r="V68" s="207" t="str">
        <f>IF(AND(COUNTA(E29)=COUNTA(E68),COUNTA(G29)=COUNTA(G68),COUNTA(I29)=COUNTA(I68),COUNTA(J29)=COUNTA(J68),COUNTA(K29)=COUNTA(K68),COUNTA(L29)=COUNTA(L68),COUNTA(M29)=COUNTA(M68),COUNTA(N29)=COUNTA(N68)),"OK","エラー")</f>
        <v>OK</v>
      </c>
    </row>
    <row r="69" spans="1:23" ht="17.25" customHeight="1" thickBot="1">
      <c r="A69" s="169"/>
      <c r="B69" s="934" t="s">
        <v>252</v>
      </c>
      <c r="C69" s="935"/>
      <c r="D69" s="231"/>
      <c r="E69" s="288">
        <f t="shared" ref="E69:O69" si="2">SUM(E66:E68)</f>
        <v>0</v>
      </c>
      <c r="F69" s="288">
        <f t="shared" si="2"/>
        <v>0</v>
      </c>
      <c r="G69" s="288">
        <f t="shared" si="2"/>
        <v>0</v>
      </c>
      <c r="H69" s="289">
        <f t="shared" si="2"/>
        <v>0</v>
      </c>
      <c r="I69" s="290">
        <f t="shared" si="2"/>
        <v>0</v>
      </c>
      <c r="J69" s="291">
        <f t="shared" si="2"/>
        <v>0</v>
      </c>
      <c r="K69" s="290">
        <f t="shared" si="2"/>
        <v>0</v>
      </c>
      <c r="L69" s="292">
        <f t="shared" si="2"/>
        <v>0</v>
      </c>
      <c r="M69" s="290">
        <f t="shared" si="2"/>
        <v>0</v>
      </c>
      <c r="N69" s="292">
        <f t="shared" si="2"/>
        <v>0</v>
      </c>
      <c r="O69" s="293">
        <f t="shared" si="2"/>
        <v>0</v>
      </c>
      <c r="P69" s="259"/>
      <c r="Q69" s="259"/>
    </row>
    <row r="70" spans="1:23" ht="15" thickTop="1">
      <c r="A70" s="169"/>
      <c r="B70" s="936" t="s">
        <v>279</v>
      </c>
      <c r="C70" s="937"/>
      <c r="D70" s="937"/>
      <c r="E70" s="937"/>
      <c r="F70" s="937"/>
      <c r="G70" s="937"/>
      <c r="H70" s="937"/>
      <c r="I70" s="937"/>
      <c r="J70" s="937"/>
      <c r="K70" s="937"/>
      <c r="L70" s="937"/>
      <c r="M70" s="937"/>
      <c r="N70" s="937"/>
      <c r="O70" s="294"/>
      <c r="P70" s="259"/>
      <c r="Q70" s="259"/>
    </row>
    <row r="71" spans="1:23" ht="14.4">
      <c r="A71" s="169"/>
      <c r="B71" s="171"/>
      <c r="C71" s="177"/>
      <c r="D71" s="177"/>
      <c r="E71" s="177"/>
      <c r="F71" s="177"/>
      <c r="G71" s="177"/>
      <c r="H71" s="177"/>
      <c r="I71" s="177"/>
      <c r="J71" s="177"/>
      <c r="K71" s="177"/>
      <c r="L71" s="177"/>
      <c r="M71" s="177"/>
      <c r="N71" s="177"/>
      <c r="O71" s="294"/>
      <c r="P71" s="259"/>
      <c r="Q71" s="259"/>
    </row>
    <row r="72" spans="1:23" s="160" customFormat="1" ht="20.25" customHeight="1">
      <c r="A72" s="250"/>
      <c r="B72" s="295" t="s">
        <v>280</v>
      </c>
      <c r="C72" s="252"/>
      <c r="D72" s="252"/>
      <c r="E72" s="252"/>
      <c r="F72" s="252"/>
      <c r="G72" s="252"/>
      <c r="H72" s="252"/>
      <c r="I72" s="252"/>
      <c r="J72" s="252"/>
      <c r="K72" s="252"/>
      <c r="L72" s="252"/>
      <c r="M72" s="252"/>
      <c r="N72" s="296"/>
      <c r="O72" s="296"/>
      <c r="P72" s="252"/>
      <c r="Q72" s="250"/>
    </row>
    <row r="73" spans="1:23" s="160" customFormat="1" ht="25.5" customHeight="1" thickBot="1">
      <c r="A73" s="250"/>
      <c r="B73" s="297" t="s">
        <v>281</v>
      </c>
      <c r="C73" s="252"/>
      <c r="D73" s="252"/>
      <c r="E73" s="252"/>
      <c r="F73" s="252"/>
      <c r="G73" s="252"/>
      <c r="H73" s="252"/>
      <c r="I73" s="252"/>
      <c r="J73" s="252"/>
      <c r="K73" s="252"/>
      <c r="L73" s="252"/>
      <c r="M73" s="252"/>
      <c r="N73" s="940" t="s">
        <v>260</v>
      </c>
      <c r="O73" s="940"/>
      <c r="P73" s="252"/>
      <c r="Q73" s="250"/>
    </row>
    <row r="74" spans="1:23" ht="16.5" customHeight="1" thickTop="1" thickBot="1">
      <c r="A74" s="169"/>
      <c r="B74" s="941"/>
      <c r="C74" s="942"/>
      <c r="D74" s="945" t="s">
        <v>218</v>
      </c>
      <c r="E74" s="946" t="s">
        <v>261</v>
      </c>
      <c r="F74" s="946" t="s">
        <v>262</v>
      </c>
      <c r="G74" s="947" t="s">
        <v>263</v>
      </c>
      <c r="H74" s="948"/>
      <c r="I74" s="948"/>
      <c r="J74" s="948"/>
      <c r="K74" s="948"/>
      <c r="L74" s="948"/>
      <c r="M74" s="948"/>
      <c r="N74" s="948"/>
      <c r="O74" s="949"/>
      <c r="P74" s="259"/>
      <c r="Q74" s="259"/>
      <c r="R74" s="909" t="s">
        <v>222</v>
      </c>
      <c r="S74" s="909"/>
      <c r="T74" s="909"/>
      <c r="U74" s="909"/>
      <c r="V74" s="909"/>
      <c r="W74" s="909"/>
    </row>
    <row r="75" spans="1:23" ht="16.5" customHeight="1" thickBot="1">
      <c r="A75" s="169"/>
      <c r="B75" s="943"/>
      <c r="C75" s="885"/>
      <c r="D75" s="873"/>
      <c r="E75" s="873"/>
      <c r="F75" s="873"/>
      <c r="G75" s="873" t="s">
        <v>264</v>
      </c>
      <c r="H75" s="897" t="s">
        <v>265</v>
      </c>
      <c r="I75" s="898"/>
      <c r="J75" s="898"/>
      <c r="K75" s="898"/>
      <c r="L75" s="898"/>
      <c r="M75" s="898"/>
      <c r="N75" s="899"/>
      <c r="O75" s="938" t="s">
        <v>266</v>
      </c>
      <c r="P75" s="259"/>
      <c r="Q75" s="259"/>
      <c r="R75" s="911" t="s">
        <v>226</v>
      </c>
      <c r="S75" s="909" t="s">
        <v>267</v>
      </c>
      <c r="T75" s="909" t="s">
        <v>268</v>
      </c>
      <c r="U75" s="909" t="s">
        <v>269</v>
      </c>
      <c r="V75" s="909" t="s">
        <v>270</v>
      </c>
      <c r="W75" s="909" t="s">
        <v>258</v>
      </c>
    </row>
    <row r="76" spans="1:23" ht="16.5" customHeight="1" thickBot="1">
      <c r="A76" s="169"/>
      <c r="B76" s="943"/>
      <c r="C76" s="885"/>
      <c r="D76" s="873"/>
      <c r="E76" s="873"/>
      <c r="F76" s="873"/>
      <c r="G76" s="873"/>
      <c r="H76" s="262"/>
      <c r="I76" s="910" t="s">
        <v>271</v>
      </c>
      <c r="J76" s="904"/>
      <c r="K76" s="910" t="s">
        <v>272</v>
      </c>
      <c r="L76" s="904"/>
      <c r="M76" s="910" t="s">
        <v>273</v>
      </c>
      <c r="N76" s="904"/>
      <c r="O76" s="939"/>
      <c r="P76" s="259"/>
      <c r="Q76" s="259"/>
      <c r="R76" s="911"/>
      <c r="S76" s="906"/>
      <c r="T76" s="906"/>
      <c r="U76" s="906"/>
      <c r="V76" s="906"/>
      <c r="W76" s="906"/>
    </row>
    <row r="77" spans="1:23" ht="36.75" customHeight="1">
      <c r="A77" s="169"/>
      <c r="B77" s="943"/>
      <c r="C77" s="885"/>
      <c r="D77" s="873"/>
      <c r="E77" s="873"/>
      <c r="F77" s="873"/>
      <c r="G77" s="873"/>
      <c r="H77" s="263" t="s">
        <v>274</v>
      </c>
      <c r="I77" s="264" t="s">
        <v>275</v>
      </c>
      <c r="J77" s="265" t="s">
        <v>276</v>
      </c>
      <c r="K77" s="264" t="s">
        <v>236</v>
      </c>
      <c r="L77" s="265" t="s">
        <v>277</v>
      </c>
      <c r="M77" s="264" t="s">
        <v>236</v>
      </c>
      <c r="N77" s="265" t="s">
        <v>277</v>
      </c>
      <c r="O77" s="939"/>
      <c r="P77" s="259"/>
      <c r="Q77" s="259"/>
      <c r="R77" s="911"/>
      <c r="S77" s="906"/>
      <c r="T77" s="906"/>
      <c r="U77" s="906"/>
      <c r="V77" s="906"/>
      <c r="W77" s="906"/>
    </row>
    <row r="78" spans="1:23" ht="15" thickBot="1">
      <c r="A78" s="169"/>
      <c r="B78" s="944"/>
      <c r="C78" s="871"/>
      <c r="D78" s="892"/>
      <c r="E78" s="186" t="s">
        <v>238</v>
      </c>
      <c r="F78" s="187" t="s">
        <v>239</v>
      </c>
      <c r="G78" s="187" t="s">
        <v>240</v>
      </c>
      <c r="H78" s="186" t="s">
        <v>241</v>
      </c>
      <c r="I78" s="188" t="s">
        <v>242</v>
      </c>
      <c r="J78" s="193" t="s">
        <v>278</v>
      </c>
      <c r="K78" s="188" t="s">
        <v>244</v>
      </c>
      <c r="L78" s="193" t="s">
        <v>245</v>
      </c>
      <c r="M78" s="188" t="s">
        <v>246</v>
      </c>
      <c r="N78" s="193" t="s">
        <v>247</v>
      </c>
      <c r="O78" s="194" t="s">
        <v>248</v>
      </c>
      <c r="P78" s="259"/>
      <c r="Q78" s="259"/>
      <c r="R78" s="911"/>
      <c r="S78" s="906"/>
      <c r="T78" s="906"/>
      <c r="U78" s="906"/>
      <c r="V78" s="906"/>
      <c r="W78" s="906"/>
    </row>
    <row r="79" spans="1:23" ht="17.25" customHeight="1">
      <c r="A79" s="169"/>
      <c r="B79" s="931" t="s">
        <v>249</v>
      </c>
      <c r="C79" s="833"/>
      <c r="D79" s="266" t="str">
        <f>IF(D47="","",D47)</f>
        <v/>
      </c>
      <c r="E79" s="267"/>
      <c r="F79" s="268">
        <f>E79- G79</f>
        <v>0</v>
      </c>
      <c r="G79" s="269"/>
      <c r="H79" s="270">
        <f>SUM(I79:N79)</f>
        <v>0</v>
      </c>
      <c r="I79" s="271"/>
      <c r="J79" s="272"/>
      <c r="K79" s="271"/>
      <c r="L79" s="272"/>
      <c r="M79" s="271"/>
      <c r="N79" s="272"/>
      <c r="O79" s="273">
        <f>+G79-H79</f>
        <v>0</v>
      </c>
      <c r="P79" s="259"/>
      <c r="Q79" s="259"/>
      <c r="R79" s="906" t="str">
        <f>IF(COUNTA(E79:E81,G79:G81,I79:N81)=0,"OK",IF(COUNTIF(D79:D81,"○")=1,"OK","エラー"))</f>
        <v>OK</v>
      </c>
      <c r="S79" s="207" t="str">
        <f>IF(COUNTA(G79,I79:N79)&gt;=1,IF(E79&lt;=0,"エラー","OK"),"OK")</f>
        <v>OK</v>
      </c>
      <c r="T79" s="207" t="str">
        <f>IF(F79&lt;0,"エラー","OK")</f>
        <v>OK</v>
      </c>
      <c r="U79" s="207" t="str">
        <f>IF(O79&lt;0,"エラー","OK")</f>
        <v>OK</v>
      </c>
      <c r="V79" s="207" t="str">
        <f>IF(AND(COUNTA(E47)=COUNTA(E79),COUNTA(G47)=COUNTA(G79),COUNTA(I47)=COUNTA(I79),COUNTA(J47)=COUNTA(J79),COUNTA(K47)=COUNTA(K79),COUNTA(L47)=COUNTA(L79),COUNTA(M47)=COUNTA(M79),COUNTA(N47)=COUNTA(N79)),"OK","エラー")</f>
        <v>OK</v>
      </c>
      <c r="W79" s="207" t="str">
        <f>IF(AND(E79&lt;=E66,G79&lt;=G66,I79&lt;=I66,J79&lt;=J66,K79&lt;=K66,L79&lt;=L66,M79&lt;=M66,N79&lt;=N66),"OK","エラー")</f>
        <v>OK</v>
      </c>
    </row>
    <row r="80" spans="1:23" ht="17.25" customHeight="1">
      <c r="A80" s="169"/>
      <c r="B80" s="932" t="s">
        <v>250</v>
      </c>
      <c r="C80" s="835"/>
      <c r="D80" s="274" t="str">
        <f>IF(D48="","",D48)</f>
        <v/>
      </c>
      <c r="E80" s="275"/>
      <c r="F80" s="276">
        <f>E80- G80</f>
        <v>0</v>
      </c>
      <c r="G80" s="275"/>
      <c r="H80" s="277">
        <f>SUM(I80:N80)</f>
        <v>0</v>
      </c>
      <c r="I80" s="278"/>
      <c r="J80" s="279"/>
      <c r="K80" s="278"/>
      <c r="L80" s="279"/>
      <c r="M80" s="278"/>
      <c r="N80" s="279"/>
      <c r="O80" s="280">
        <f>+G80-H80</f>
        <v>0</v>
      </c>
      <c r="P80" s="259"/>
      <c r="Q80" s="259"/>
      <c r="R80" s="906"/>
      <c r="S80" s="207" t="str">
        <f>IF(COUNTA(G80,I80:N80)&gt;=1,IF(E80&lt;=0,"エラー","OK"),"OK")</f>
        <v>OK</v>
      </c>
      <c r="T80" s="207" t="str">
        <f>IF(F80&lt;0,"エラー","OK")</f>
        <v>OK</v>
      </c>
      <c r="U80" s="207" t="str">
        <f>IF(O80&lt;0,"エラー","OK")</f>
        <v>OK</v>
      </c>
      <c r="V80" s="207" t="str">
        <f>IF(AND(COUNTA(E48)=COUNTA(E80),COUNTA(G48)=COUNTA(G80),COUNTA(I48)=COUNTA(I80),COUNTA(J48)=COUNTA(J80),COUNTA(K48)=COUNTA(K80),COUNTA(L48)=COUNTA(L80),COUNTA(M48)=COUNTA(M80),COUNTA(N48)=COUNTA(N80)),"OK","エラー")</f>
        <v>OK</v>
      </c>
      <c r="W80" s="207" t="str">
        <f>IF(AND(E80&lt;=E67,G80&lt;=G67,I80&lt;=I67,J80&lt;=J67,K80&lt;=K67,L80&lt;=L67,M80&lt;=M67,N80&lt;=N67),"OK","エラー")</f>
        <v>OK</v>
      </c>
    </row>
    <row r="81" spans="1:23" ht="17.25" customHeight="1" thickBot="1">
      <c r="A81" s="169"/>
      <c r="B81" s="933" t="s">
        <v>251</v>
      </c>
      <c r="C81" s="837"/>
      <c r="D81" s="281" t="str">
        <f>IF(D49="","",D49)</f>
        <v/>
      </c>
      <c r="E81" s="282"/>
      <c r="F81" s="283">
        <f>E81- G81</f>
        <v>0</v>
      </c>
      <c r="G81" s="282"/>
      <c r="H81" s="284">
        <f>SUM(I81:N81)</f>
        <v>0</v>
      </c>
      <c r="I81" s="285"/>
      <c r="J81" s="286"/>
      <c r="K81" s="285"/>
      <c r="L81" s="286"/>
      <c r="M81" s="285"/>
      <c r="N81" s="286"/>
      <c r="O81" s="287">
        <f>+G81-H81</f>
        <v>0</v>
      </c>
      <c r="P81" s="259"/>
      <c r="Q81" s="259"/>
      <c r="R81" s="906"/>
      <c r="S81" s="207" t="str">
        <f>IF(COUNTA(G81,I81:N81)&gt;=1,IF(E81&lt;=0,"エラー","OK"),"OK")</f>
        <v>OK</v>
      </c>
      <c r="T81" s="207" t="str">
        <f>IF(F81&lt;0,"エラー","OK")</f>
        <v>OK</v>
      </c>
      <c r="U81" s="207" t="str">
        <f>IF(O81&lt;0,"エラー","OK")</f>
        <v>OK</v>
      </c>
      <c r="V81" s="207" t="str">
        <f>IF(AND(COUNTA(E49)=COUNTA(E81),COUNTA(G49)=COUNTA(G81),COUNTA(I49)=COUNTA(I81),COUNTA(J49)=COUNTA(J81),COUNTA(K49)=COUNTA(K81),COUNTA(L49)=COUNTA(L81),COUNTA(M49)=COUNTA(M81),COUNTA(N49)=COUNTA(N81)),"OK","エラー")</f>
        <v>OK</v>
      </c>
      <c r="W81" s="207" t="str">
        <f>IF(AND(E81&lt;=E68,G81&lt;=G68,I81&lt;=I68,J81&lt;=J68,K81&lt;=K68,L81&lt;=L68,M81&lt;=M68,N81&lt;=N68),"OK","エラー")</f>
        <v>OK</v>
      </c>
    </row>
    <row r="82" spans="1:23" ht="17.25" customHeight="1" thickBot="1">
      <c r="A82" s="169"/>
      <c r="B82" s="934" t="s">
        <v>252</v>
      </c>
      <c r="C82" s="935"/>
      <c r="D82" s="231"/>
      <c r="E82" s="288">
        <f t="shared" ref="E82:O82" si="3">SUM(E79:E81)</f>
        <v>0</v>
      </c>
      <c r="F82" s="288">
        <f t="shared" si="3"/>
        <v>0</v>
      </c>
      <c r="G82" s="288">
        <f t="shared" si="3"/>
        <v>0</v>
      </c>
      <c r="H82" s="289">
        <f t="shared" si="3"/>
        <v>0</v>
      </c>
      <c r="I82" s="290">
        <f t="shared" si="3"/>
        <v>0</v>
      </c>
      <c r="J82" s="291">
        <f t="shared" si="3"/>
        <v>0</v>
      </c>
      <c r="K82" s="290">
        <f t="shared" si="3"/>
        <v>0</v>
      </c>
      <c r="L82" s="292">
        <f t="shared" si="3"/>
        <v>0</v>
      </c>
      <c r="M82" s="290">
        <f t="shared" si="3"/>
        <v>0</v>
      </c>
      <c r="N82" s="292">
        <f t="shared" si="3"/>
        <v>0</v>
      </c>
      <c r="O82" s="293">
        <f t="shared" si="3"/>
        <v>0</v>
      </c>
      <c r="P82" s="259"/>
      <c r="Q82" s="259"/>
    </row>
    <row r="83" spans="1:23" ht="15" thickTop="1">
      <c r="A83" s="169"/>
      <c r="B83" s="936" t="s">
        <v>279</v>
      </c>
      <c r="C83" s="937"/>
      <c r="D83" s="937"/>
      <c r="E83" s="937"/>
      <c r="F83" s="937"/>
      <c r="G83" s="937"/>
      <c r="H83" s="937"/>
      <c r="I83" s="937"/>
      <c r="J83" s="937"/>
      <c r="K83" s="937"/>
      <c r="L83" s="937"/>
      <c r="M83" s="937"/>
      <c r="N83" s="937"/>
      <c r="O83" s="294"/>
      <c r="P83" s="259"/>
      <c r="Q83" s="259"/>
    </row>
    <row r="84" spans="1:23" ht="19.5" customHeight="1">
      <c r="B84" s="298"/>
      <c r="C84" s="298"/>
      <c r="D84" s="298"/>
      <c r="E84" s="299"/>
      <c r="F84" s="299"/>
      <c r="G84" s="299"/>
      <c r="H84" s="299"/>
      <c r="I84" s="299"/>
      <c r="J84" s="299"/>
      <c r="K84" s="299"/>
      <c r="L84" s="299"/>
      <c r="M84" s="299"/>
      <c r="N84" s="299"/>
      <c r="O84" s="299"/>
    </row>
    <row r="85" spans="1:23" ht="30.9" customHeight="1">
      <c r="A85" s="300"/>
      <c r="B85" s="301" t="s">
        <v>282</v>
      </c>
      <c r="C85" s="302"/>
      <c r="D85" s="303"/>
      <c r="E85" s="302"/>
      <c r="F85" s="302"/>
      <c r="G85" s="302"/>
      <c r="H85" s="302"/>
      <c r="I85" s="302"/>
      <c r="J85" s="302"/>
      <c r="K85" s="302"/>
      <c r="L85" s="302"/>
      <c r="M85" s="302"/>
      <c r="N85" s="302"/>
      <c r="O85" s="302"/>
      <c r="P85" s="304"/>
      <c r="Q85" s="304"/>
    </row>
    <row r="86" spans="1:23" ht="30" customHeight="1" thickBot="1">
      <c r="A86" s="300"/>
      <c r="B86" s="305" t="s">
        <v>283</v>
      </c>
      <c r="C86" s="305"/>
      <c r="D86" s="306"/>
      <c r="E86" s="302"/>
      <c r="F86" s="302"/>
      <c r="G86" s="302"/>
      <c r="H86" s="302"/>
      <c r="I86" s="302"/>
      <c r="J86" s="302"/>
      <c r="K86" s="302"/>
      <c r="L86" s="302"/>
      <c r="M86" s="302"/>
      <c r="N86" s="916" t="s">
        <v>217</v>
      </c>
      <c r="O86" s="916"/>
      <c r="P86" s="304"/>
      <c r="Q86" s="304"/>
    </row>
    <row r="87" spans="1:23" ht="14.25" customHeight="1" thickBot="1">
      <c r="A87" s="300"/>
      <c r="B87" s="882"/>
      <c r="C87" s="883"/>
      <c r="D87" s="894" t="s">
        <v>218</v>
      </c>
      <c r="E87" s="900" t="s">
        <v>219</v>
      </c>
      <c r="F87" s="876" t="s">
        <v>220</v>
      </c>
      <c r="G87" s="877" t="s">
        <v>221</v>
      </c>
      <c r="H87" s="898"/>
      <c r="I87" s="898"/>
      <c r="J87" s="898"/>
      <c r="K87" s="898"/>
      <c r="L87" s="898"/>
      <c r="M87" s="898"/>
      <c r="N87" s="898"/>
      <c r="O87" s="899"/>
      <c r="P87" s="304"/>
      <c r="Q87" s="304"/>
      <c r="R87" s="909" t="s">
        <v>222</v>
      </c>
      <c r="S87" s="906"/>
      <c r="T87" s="906"/>
      <c r="U87" s="906"/>
    </row>
    <row r="88" spans="1:23" ht="19.5" customHeight="1" thickBot="1">
      <c r="A88" s="300"/>
      <c r="B88" s="884"/>
      <c r="C88" s="885"/>
      <c r="D88" s="873"/>
      <c r="E88" s="873"/>
      <c r="F88" s="873"/>
      <c r="G88" s="873" t="s">
        <v>223</v>
      </c>
      <c r="H88" s="897" t="s">
        <v>224</v>
      </c>
      <c r="I88" s="898"/>
      <c r="J88" s="898"/>
      <c r="K88" s="898"/>
      <c r="L88" s="898"/>
      <c r="M88" s="898"/>
      <c r="N88" s="899"/>
      <c r="O88" s="900" t="s">
        <v>225</v>
      </c>
      <c r="P88" s="304"/>
      <c r="Q88" s="304"/>
      <c r="R88" s="911" t="s">
        <v>226</v>
      </c>
      <c r="S88" s="909" t="s">
        <v>227</v>
      </c>
      <c r="T88" s="909" t="s">
        <v>228</v>
      </c>
      <c r="U88" s="909" t="s">
        <v>229</v>
      </c>
    </row>
    <row r="89" spans="1:23" ht="17.25" customHeight="1" thickBot="1">
      <c r="A89" s="300"/>
      <c r="B89" s="884"/>
      <c r="C89" s="885"/>
      <c r="D89" s="873"/>
      <c r="E89" s="873"/>
      <c r="F89" s="873"/>
      <c r="G89" s="873"/>
      <c r="H89" s="178"/>
      <c r="I89" s="903" t="s">
        <v>230</v>
      </c>
      <c r="J89" s="927"/>
      <c r="K89" s="928" t="s">
        <v>231</v>
      </c>
      <c r="L89" s="929"/>
      <c r="M89" s="930" t="s">
        <v>232</v>
      </c>
      <c r="N89" s="904"/>
      <c r="O89" s="873"/>
      <c r="P89" s="304"/>
      <c r="Q89" s="304"/>
      <c r="R89" s="911"/>
      <c r="S89" s="906"/>
      <c r="T89" s="906"/>
      <c r="U89" s="906"/>
    </row>
    <row r="90" spans="1:23" ht="37.5" customHeight="1">
      <c r="A90" s="300"/>
      <c r="B90" s="884"/>
      <c r="C90" s="885"/>
      <c r="D90" s="873"/>
      <c r="E90" s="873"/>
      <c r="F90" s="873"/>
      <c r="G90" s="873"/>
      <c r="H90" s="263" t="s">
        <v>274</v>
      </c>
      <c r="I90" s="180" t="s">
        <v>234</v>
      </c>
      <c r="J90" s="307" t="s">
        <v>235</v>
      </c>
      <c r="K90" s="308" t="s">
        <v>236</v>
      </c>
      <c r="L90" s="309" t="s">
        <v>237</v>
      </c>
      <c r="M90" s="310" t="s">
        <v>236</v>
      </c>
      <c r="N90" s="265" t="s">
        <v>237</v>
      </c>
      <c r="O90" s="873"/>
      <c r="P90" s="304"/>
      <c r="Q90" s="304"/>
      <c r="R90" s="911"/>
      <c r="S90" s="906"/>
      <c r="T90" s="906"/>
      <c r="U90" s="906"/>
    </row>
    <row r="91" spans="1:23" ht="15" thickBot="1">
      <c r="A91" s="300"/>
      <c r="B91" s="886"/>
      <c r="C91" s="871"/>
      <c r="D91" s="892"/>
      <c r="E91" s="186" t="s">
        <v>238</v>
      </c>
      <c r="F91" s="187" t="s">
        <v>239</v>
      </c>
      <c r="G91" s="187" t="s">
        <v>240</v>
      </c>
      <c r="H91" s="186" t="s">
        <v>241</v>
      </c>
      <c r="I91" s="188" t="s">
        <v>242</v>
      </c>
      <c r="J91" s="189" t="s">
        <v>278</v>
      </c>
      <c r="K91" s="190" t="s">
        <v>244</v>
      </c>
      <c r="L91" s="191" t="s">
        <v>245</v>
      </c>
      <c r="M91" s="192" t="s">
        <v>246</v>
      </c>
      <c r="N91" s="193" t="s">
        <v>247</v>
      </c>
      <c r="O91" s="187" t="s">
        <v>248</v>
      </c>
      <c r="P91" s="304"/>
      <c r="Q91" s="304"/>
      <c r="R91" s="911"/>
      <c r="S91" s="906"/>
      <c r="T91" s="906"/>
      <c r="U91" s="906"/>
    </row>
    <row r="92" spans="1:23" ht="17.25" customHeight="1">
      <c r="A92" s="300"/>
      <c r="B92" s="832" t="s">
        <v>249</v>
      </c>
      <c r="C92" s="833"/>
      <c r="D92" s="195"/>
      <c r="E92" s="196"/>
      <c r="F92" s="197">
        <f>E92-G92</f>
        <v>0</v>
      </c>
      <c r="G92" s="198"/>
      <c r="H92" s="199">
        <f>SUM(I92:N92)</f>
        <v>0</v>
      </c>
      <c r="I92" s="200"/>
      <c r="J92" s="201"/>
      <c r="K92" s="202"/>
      <c r="L92" s="203"/>
      <c r="M92" s="204"/>
      <c r="N92" s="205"/>
      <c r="O92" s="311">
        <f>G92-H92</f>
        <v>0</v>
      </c>
      <c r="P92" s="304"/>
      <c r="Q92" s="304"/>
      <c r="R92" s="906" t="str">
        <f>IF(COUNTA(E92:E94,G92:G94,I92:N94)=0,"OK",IF(COUNTIF(D92:D94,"○")=1,"OK","エラー"))</f>
        <v>OK</v>
      </c>
      <c r="S92" s="207" t="str">
        <f>IF(COUNTA(G92,I92:N92)&gt;=1,IF(E92&lt;=0,"エラー","OK"),"OK")</f>
        <v>OK</v>
      </c>
      <c r="T92" s="207" t="str">
        <f>IF(F92&lt;0,"エラー","OK")</f>
        <v>OK</v>
      </c>
      <c r="U92" s="207" t="str">
        <f>IF(O92&lt;0,"エラー","OK")</f>
        <v>OK</v>
      </c>
    </row>
    <row r="93" spans="1:23" ht="17.25" customHeight="1">
      <c r="A93" s="300"/>
      <c r="B93" s="834" t="s">
        <v>250</v>
      </c>
      <c r="C93" s="835"/>
      <c r="D93" s="208"/>
      <c r="E93" s="209"/>
      <c r="F93" s="210">
        <f>E93-G93</f>
        <v>0</v>
      </c>
      <c r="G93" s="209"/>
      <c r="H93" s="211">
        <f>SUM(I93:N93)</f>
        <v>0</v>
      </c>
      <c r="I93" s="212"/>
      <c r="J93" s="213"/>
      <c r="K93" s="214"/>
      <c r="L93" s="215"/>
      <c r="M93" s="216"/>
      <c r="N93" s="217"/>
      <c r="O93" s="312">
        <f>G93-H93</f>
        <v>0</v>
      </c>
      <c r="P93" s="304"/>
      <c r="Q93" s="304"/>
      <c r="R93" s="906"/>
      <c r="S93" s="207" t="str">
        <f>IF(COUNTA(G93,I93:N93)&gt;=1,IF(E93&lt;=0,"エラー","OK"),"OK")</f>
        <v>OK</v>
      </c>
      <c r="T93" s="207" t="str">
        <f>IF(F93&lt;0,"エラー","OK")</f>
        <v>OK</v>
      </c>
      <c r="U93" s="207" t="str">
        <f>IF(O93&lt;0,"エラー","OK")</f>
        <v>OK</v>
      </c>
    </row>
    <row r="94" spans="1:23" ht="17.25" customHeight="1" thickBot="1">
      <c r="A94" s="300"/>
      <c r="B94" s="836" t="s">
        <v>251</v>
      </c>
      <c r="C94" s="837"/>
      <c r="D94" s="313"/>
      <c r="E94" s="220"/>
      <c r="F94" s="221">
        <f>E94-G94</f>
        <v>0</v>
      </c>
      <c r="G94" s="222"/>
      <c r="H94" s="223">
        <f>SUM(I94:N94)</f>
        <v>0</v>
      </c>
      <c r="I94" s="224"/>
      <c r="J94" s="225"/>
      <c r="K94" s="226"/>
      <c r="L94" s="227"/>
      <c r="M94" s="228"/>
      <c r="N94" s="229"/>
      <c r="O94" s="314">
        <f>G94-H94</f>
        <v>0</v>
      </c>
      <c r="P94" s="304"/>
      <c r="Q94" s="304"/>
      <c r="R94" s="906"/>
      <c r="S94" s="207" t="str">
        <f>IF(COUNTA(G94,I94:N94)&gt;=1,IF(E94&lt;=0,"エラー","OK"),"OK")</f>
        <v>OK</v>
      </c>
      <c r="T94" s="207" t="str">
        <f>IF(F94&lt;0,"エラー","OK")</f>
        <v>OK</v>
      </c>
      <c r="U94" s="207" t="str">
        <f>IF(O94&lt;0,"エラー","OK")</f>
        <v>OK</v>
      </c>
    </row>
    <row r="95" spans="1:23" ht="17.25" customHeight="1" thickBot="1">
      <c r="A95" s="300"/>
      <c r="B95" s="868" t="s">
        <v>252</v>
      </c>
      <c r="C95" s="869"/>
      <c r="D95" s="315"/>
      <c r="E95" s="314">
        <f>SUM(E92:E94)</f>
        <v>0</v>
      </c>
      <c r="F95" s="314">
        <f>SUM(F92:F94)</f>
        <v>0</v>
      </c>
      <c r="G95" s="314">
        <f t="shared" ref="G95:O95" si="4">SUM(G92:G94)</f>
        <v>0</v>
      </c>
      <c r="H95" s="316">
        <f t="shared" si="4"/>
        <v>0</v>
      </c>
      <c r="I95" s="317">
        <f t="shared" si="4"/>
        <v>0</v>
      </c>
      <c r="J95" s="318">
        <f t="shared" si="4"/>
        <v>0</v>
      </c>
      <c r="K95" s="319">
        <f t="shared" si="4"/>
        <v>0</v>
      </c>
      <c r="L95" s="320">
        <f t="shared" si="4"/>
        <v>0</v>
      </c>
      <c r="M95" s="321">
        <f t="shared" si="4"/>
        <v>0</v>
      </c>
      <c r="N95" s="322">
        <f t="shared" si="4"/>
        <v>0</v>
      </c>
      <c r="O95" s="314">
        <f t="shared" si="4"/>
        <v>0</v>
      </c>
      <c r="P95" s="304"/>
      <c r="Q95" s="304"/>
    </row>
    <row r="96" spans="1:23" ht="3.75" customHeight="1">
      <c r="A96" s="300"/>
      <c r="B96" s="302"/>
      <c r="C96" s="302"/>
      <c r="D96" s="302"/>
      <c r="E96" s="302"/>
      <c r="F96" s="302"/>
      <c r="G96" s="302"/>
      <c r="H96" s="302"/>
      <c r="I96" s="302"/>
      <c r="J96" s="302"/>
      <c r="K96" s="323"/>
      <c r="L96" s="324"/>
      <c r="M96" s="302"/>
      <c r="N96" s="302"/>
      <c r="O96" s="302"/>
      <c r="P96" s="304"/>
      <c r="Q96" s="304"/>
    </row>
    <row r="97" spans="1:22" ht="4.5" customHeight="1" thickBot="1">
      <c r="A97" s="300"/>
      <c r="B97" s="325"/>
      <c r="C97" s="325"/>
      <c r="D97" s="325"/>
      <c r="E97" s="326"/>
      <c r="F97" s="326"/>
      <c r="G97" s="326"/>
      <c r="H97" s="326"/>
      <c r="I97" s="326"/>
      <c r="J97" s="326"/>
      <c r="K97" s="327"/>
      <c r="L97" s="328"/>
      <c r="M97" s="326"/>
      <c r="N97" s="326"/>
      <c r="O97" s="326"/>
      <c r="P97" s="300"/>
      <c r="Q97" s="304"/>
    </row>
    <row r="98" spans="1:22" ht="17.25" customHeight="1">
      <c r="A98" s="300"/>
      <c r="B98" s="325"/>
      <c r="C98" s="325"/>
      <c r="D98" s="325"/>
      <c r="E98" s="326"/>
      <c r="F98" s="326"/>
      <c r="G98" s="326"/>
      <c r="H98" s="926" t="s">
        <v>253</v>
      </c>
      <c r="I98" s="926"/>
      <c r="J98" s="926"/>
      <c r="K98" s="926"/>
      <c r="L98" s="926"/>
      <c r="M98" s="926"/>
      <c r="N98" s="926"/>
      <c r="O98" s="926"/>
      <c r="P98" s="300"/>
      <c r="Q98" s="304"/>
    </row>
    <row r="99" spans="1:22" ht="17.25" customHeight="1" thickBot="1">
      <c r="A99" s="300"/>
      <c r="B99" s="325"/>
      <c r="C99" s="325"/>
      <c r="D99" s="325"/>
      <c r="E99" s="326"/>
      <c r="F99" s="326"/>
      <c r="G99" s="326"/>
      <c r="H99" s="923" t="s">
        <v>254</v>
      </c>
      <c r="I99" s="923"/>
      <c r="J99" s="923"/>
      <c r="K99" s="923"/>
      <c r="L99" s="923"/>
      <c r="M99" s="923"/>
      <c r="N99" s="923"/>
      <c r="O99" s="923"/>
      <c r="P99" s="300"/>
      <c r="Q99" s="304"/>
    </row>
    <row r="100" spans="1:22" ht="17.25" customHeight="1" thickBot="1">
      <c r="A100" s="325"/>
      <c r="B100" s="325"/>
      <c r="C100" s="325"/>
      <c r="D100" s="325"/>
      <c r="E100" s="326"/>
      <c r="F100" s="326"/>
      <c r="G100" s="326"/>
      <c r="H100" s="326"/>
      <c r="I100" s="329"/>
      <c r="J100" s="924" t="s">
        <v>255</v>
      </c>
      <c r="K100" s="924"/>
      <c r="L100" s="924" t="s">
        <v>256</v>
      </c>
      <c r="M100" s="924"/>
      <c r="N100" s="326"/>
      <c r="O100" s="326"/>
      <c r="P100" s="300"/>
      <c r="Q100" s="304"/>
    </row>
    <row r="101" spans="1:22" ht="17.25" customHeight="1">
      <c r="A101" s="325"/>
      <c r="B101" s="325"/>
      <c r="C101" s="325"/>
      <c r="D101" s="325"/>
      <c r="E101" s="326"/>
      <c r="F101" s="326"/>
      <c r="G101" s="326"/>
      <c r="H101" s="326"/>
      <c r="I101" s="330" t="s">
        <v>249</v>
      </c>
      <c r="J101" s="925"/>
      <c r="K101" s="925"/>
      <c r="L101" s="925"/>
      <c r="M101" s="925"/>
      <c r="N101" s="326"/>
      <c r="O101" s="326"/>
      <c r="P101" s="300"/>
      <c r="Q101" s="304"/>
    </row>
    <row r="102" spans="1:22" ht="17.25" customHeight="1">
      <c r="A102" s="325"/>
      <c r="B102" s="325"/>
      <c r="C102" s="325"/>
      <c r="D102" s="325"/>
      <c r="E102" s="326"/>
      <c r="F102" s="326"/>
      <c r="G102" s="326"/>
      <c r="H102" s="326"/>
      <c r="I102" s="330" t="s">
        <v>250</v>
      </c>
      <c r="J102" s="925"/>
      <c r="K102" s="925"/>
      <c r="L102" s="925"/>
      <c r="M102" s="925"/>
      <c r="N102" s="326"/>
      <c r="O102" s="326"/>
      <c r="P102" s="300"/>
      <c r="Q102" s="304"/>
    </row>
    <row r="103" spans="1:22" ht="17.25" customHeight="1" thickBot="1">
      <c r="A103" s="325"/>
      <c r="B103" s="325"/>
      <c r="C103" s="325"/>
      <c r="D103" s="325"/>
      <c r="E103" s="326"/>
      <c r="F103" s="326"/>
      <c r="G103" s="326"/>
      <c r="H103" s="326"/>
      <c r="I103" s="331" t="s">
        <v>251</v>
      </c>
      <c r="J103" s="915"/>
      <c r="K103" s="915"/>
      <c r="L103" s="915"/>
      <c r="M103" s="915"/>
      <c r="N103" s="326"/>
      <c r="O103" s="326"/>
      <c r="P103" s="300"/>
      <c r="Q103" s="304"/>
    </row>
    <row r="104" spans="1:22" ht="23.25" customHeight="1">
      <c r="A104" s="325"/>
      <c r="B104" s="325"/>
      <c r="C104" s="325"/>
      <c r="D104" s="325"/>
      <c r="E104" s="326"/>
      <c r="F104" s="326"/>
      <c r="G104" s="326"/>
      <c r="H104" s="326"/>
      <c r="I104" s="326"/>
      <c r="J104" s="326"/>
      <c r="K104" s="326"/>
      <c r="L104" s="326"/>
      <c r="M104" s="326"/>
      <c r="N104" s="326"/>
      <c r="O104" s="326"/>
      <c r="P104" s="300"/>
      <c r="Q104" s="304"/>
    </row>
    <row r="105" spans="1:22" s="160" customFormat="1" ht="30" customHeight="1" thickBot="1">
      <c r="A105" s="332"/>
      <c r="B105" s="333" t="s">
        <v>284</v>
      </c>
      <c r="C105" s="334"/>
      <c r="D105" s="334"/>
      <c r="E105" s="334"/>
      <c r="F105" s="334"/>
      <c r="G105" s="334"/>
      <c r="H105" s="334"/>
      <c r="I105" s="334"/>
      <c r="J105" s="334"/>
      <c r="K105" s="334"/>
      <c r="L105" s="334"/>
      <c r="M105" s="334"/>
      <c r="N105" s="334"/>
      <c r="O105" s="335" t="s">
        <v>217</v>
      </c>
      <c r="P105" s="334"/>
      <c r="Q105" s="304"/>
    </row>
    <row r="106" spans="1:22" ht="14.25" customHeight="1" thickBot="1">
      <c r="A106" s="300"/>
      <c r="B106" s="882"/>
      <c r="C106" s="883"/>
      <c r="D106" s="894" t="s">
        <v>218</v>
      </c>
      <c r="E106" s="900" t="s">
        <v>219</v>
      </c>
      <c r="F106" s="876" t="s">
        <v>220</v>
      </c>
      <c r="G106" s="897" t="s">
        <v>221</v>
      </c>
      <c r="H106" s="898"/>
      <c r="I106" s="898"/>
      <c r="J106" s="898"/>
      <c r="K106" s="898"/>
      <c r="L106" s="898"/>
      <c r="M106" s="898"/>
      <c r="N106" s="898"/>
      <c r="O106" s="899"/>
      <c r="P106" s="304"/>
      <c r="Q106" s="304"/>
      <c r="R106" s="909" t="s">
        <v>222</v>
      </c>
      <c r="S106" s="909"/>
      <c r="T106" s="909"/>
      <c r="U106" s="909"/>
      <c r="V106" s="909"/>
    </row>
    <row r="107" spans="1:22" ht="22.5" customHeight="1" thickBot="1">
      <c r="A107" s="300"/>
      <c r="B107" s="884"/>
      <c r="C107" s="885"/>
      <c r="D107" s="873"/>
      <c r="E107" s="873"/>
      <c r="F107" s="873"/>
      <c r="G107" s="873" t="s">
        <v>223</v>
      </c>
      <c r="H107" s="897" t="s">
        <v>224</v>
      </c>
      <c r="I107" s="898"/>
      <c r="J107" s="898"/>
      <c r="K107" s="898"/>
      <c r="L107" s="898"/>
      <c r="M107" s="898"/>
      <c r="N107" s="899"/>
      <c r="O107" s="900" t="s">
        <v>225</v>
      </c>
      <c r="P107" s="304"/>
      <c r="Q107" s="304"/>
      <c r="R107" s="911" t="s">
        <v>226</v>
      </c>
      <c r="S107" s="909" t="s">
        <v>227</v>
      </c>
      <c r="T107" s="909" t="s">
        <v>228</v>
      </c>
      <c r="U107" s="909" t="s">
        <v>229</v>
      </c>
      <c r="V107" s="909" t="s">
        <v>258</v>
      </c>
    </row>
    <row r="108" spans="1:22" ht="19.5" customHeight="1" thickBot="1">
      <c r="A108" s="300"/>
      <c r="B108" s="884"/>
      <c r="C108" s="885"/>
      <c r="D108" s="873"/>
      <c r="E108" s="873"/>
      <c r="F108" s="873"/>
      <c r="G108" s="873"/>
      <c r="H108" s="178"/>
      <c r="I108" s="903" t="s">
        <v>230</v>
      </c>
      <c r="J108" s="927"/>
      <c r="K108" s="928" t="s">
        <v>231</v>
      </c>
      <c r="L108" s="929"/>
      <c r="M108" s="930" t="s">
        <v>232</v>
      </c>
      <c r="N108" s="904"/>
      <c r="O108" s="873"/>
      <c r="P108" s="304"/>
      <c r="Q108" s="304"/>
      <c r="R108" s="911"/>
      <c r="S108" s="906"/>
      <c r="T108" s="906"/>
      <c r="U108" s="906"/>
      <c r="V108" s="906"/>
    </row>
    <row r="109" spans="1:22" ht="36.75" customHeight="1">
      <c r="A109" s="300"/>
      <c r="B109" s="884"/>
      <c r="C109" s="885"/>
      <c r="D109" s="873"/>
      <c r="E109" s="873"/>
      <c r="F109" s="873"/>
      <c r="G109" s="873"/>
      <c r="H109" s="263" t="s">
        <v>274</v>
      </c>
      <c r="I109" s="264" t="s">
        <v>234</v>
      </c>
      <c r="J109" s="307" t="s">
        <v>235</v>
      </c>
      <c r="K109" s="308" t="s">
        <v>236</v>
      </c>
      <c r="L109" s="309" t="s">
        <v>237</v>
      </c>
      <c r="M109" s="310" t="s">
        <v>236</v>
      </c>
      <c r="N109" s="265" t="s">
        <v>237</v>
      </c>
      <c r="O109" s="873"/>
      <c r="P109" s="304"/>
      <c r="Q109" s="304"/>
      <c r="R109" s="911"/>
      <c r="S109" s="906"/>
      <c r="T109" s="906"/>
      <c r="U109" s="906"/>
      <c r="V109" s="906"/>
    </row>
    <row r="110" spans="1:22" ht="15" thickBot="1">
      <c r="A110" s="300"/>
      <c r="B110" s="886"/>
      <c r="C110" s="871"/>
      <c r="D110" s="892"/>
      <c r="E110" s="186" t="s">
        <v>238</v>
      </c>
      <c r="F110" s="187" t="s">
        <v>239</v>
      </c>
      <c r="G110" s="187" t="s">
        <v>240</v>
      </c>
      <c r="H110" s="186" t="s">
        <v>241</v>
      </c>
      <c r="I110" s="188" t="s">
        <v>242</v>
      </c>
      <c r="J110" s="189" t="s">
        <v>278</v>
      </c>
      <c r="K110" s="190" t="s">
        <v>244</v>
      </c>
      <c r="L110" s="191" t="s">
        <v>245</v>
      </c>
      <c r="M110" s="192" t="s">
        <v>246</v>
      </c>
      <c r="N110" s="193" t="s">
        <v>247</v>
      </c>
      <c r="O110" s="187" t="s">
        <v>248</v>
      </c>
      <c r="P110" s="304"/>
      <c r="Q110" s="304"/>
      <c r="R110" s="911"/>
      <c r="S110" s="906"/>
      <c r="T110" s="906"/>
      <c r="U110" s="906"/>
      <c r="V110" s="906"/>
    </row>
    <row r="111" spans="1:22" ht="17.25" customHeight="1">
      <c r="A111" s="300"/>
      <c r="B111" s="832" t="s">
        <v>249</v>
      </c>
      <c r="C111" s="833"/>
      <c r="D111" s="255" t="str">
        <f>IF(D92="","",D92)</f>
        <v/>
      </c>
      <c r="E111" s="196"/>
      <c r="F111" s="197">
        <f>E111-G111</f>
        <v>0</v>
      </c>
      <c r="G111" s="198"/>
      <c r="H111" s="199">
        <f>SUM(I111:N111)</f>
        <v>0</v>
      </c>
      <c r="I111" s="200"/>
      <c r="J111" s="201"/>
      <c r="K111" s="202"/>
      <c r="L111" s="203"/>
      <c r="M111" s="204"/>
      <c r="N111" s="205"/>
      <c r="O111" s="311">
        <f>G111-H111</f>
        <v>0</v>
      </c>
      <c r="P111" s="304"/>
      <c r="Q111" s="304"/>
      <c r="R111" s="906" t="str">
        <f>IF(COUNTA(E111:E113,G111:G113,I111:N113)=0,"OK",IF(COUNTIF(D111:D113,"○")=1,"OK","エラー"))</f>
        <v>OK</v>
      </c>
      <c r="S111" s="207" t="str">
        <f>IF(COUNTA(G111,I111:N111)&gt;=1,IF(E111&lt;=0,"エラー","OK"),"OK")</f>
        <v>OK</v>
      </c>
      <c r="T111" s="207" t="str">
        <f>IF(F111&lt;0,"エラー","OK")</f>
        <v>OK</v>
      </c>
      <c r="U111" s="207" t="str">
        <f>IF(O111&lt;0,"エラー","OK")</f>
        <v>OK</v>
      </c>
      <c r="V111" s="207" t="str">
        <f>IF(AND(E111&lt;=E92,G111&lt;=G92,I111&lt;=I92,J111&lt;=J92,K111&lt;=K92,L111&lt;=L92,M111&lt;=M92,N111&lt;=N92),"OK","エラー")</f>
        <v>OK</v>
      </c>
    </row>
    <row r="112" spans="1:22" ht="17.25" customHeight="1">
      <c r="A112" s="300"/>
      <c r="B112" s="834" t="s">
        <v>250</v>
      </c>
      <c r="C112" s="835"/>
      <c r="D112" s="256" t="str">
        <f>IF(D93="","",D93)</f>
        <v/>
      </c>
      <c r="E112" s="209"/>
      <c r="F112" s="210">
        <f>E112-G112</f>
        <v>0</v>
      </c>
      <c r="G112" s="209"/>
      <c r="H112" s="211">
        <f>SUM(I112:N112)</f>
        <v>0</v>
      </c>
      <c r="I112" s="212"/>
      <c r="J112" s="213"/>
      <c r="K112" s="214"/>
      <c r="L112" s="215"/>
      <c r="M112" s="216"/>
      <c r="N112" s="217"/>
      <c r="O112" s="312">
        <f>G112-H112</f>
        <v>0</v>
      </c>
      <c r="P112" s="304"/>
      <c r="Q112" s="304"/>
      <c r="R112" s="906"/>
      <c r="S112" s="207" t="str">
        <f>IF(COUNTA(G112,I112:N112)&gt;=1,IF(E112&lt;=0,"エラー","OK"),"OK")</f>
        <v>OK</v>
      </c>
      <c r="T112" s="207" t="str">
        <f>IF(F112&lt;0,"エラー","OK")</f>
        <v>OK</v>
      </c>
      <c r="U112" s="207" t="str">
        <f>IF(O112&lt;0,"エラー","OK")</f>
        <v>OK</v>
      </c>
      <c r="V112" s="207" t="str">
        <f>IF(AND(E112&lt;=E93,G112&lt;=G93,I112&lt;=I93,J112&lt;=J93,K112&lt;=K93,L112&lt;=L93,M112&lt;=M93,N112&lt;=N93),"OK","エラー")</f>
        <v>OK</v>
      </c>
    </row>
    <row r="113" spans="1:22" ht="17.25" customHeight="1" thickBot="1">
      <c r="A113" s="300"/>
      <c r="B113" s="836" t="s">
        <v>251</v>
      </c>
      <c r="C113" s="837"/>
      <c r="D113" s="281" t="str">
        <f>IF(D94="","",D94)</f>
        <v/>
      </c>
      <c r="E113" s="220"/>
      <c r="F113" s="221">
        <f>E113-G113</f>
        <v>0</v>
      </c>
      <c r="G113" s="222"/>
      <c r="H113" s="223">
        <f>SUM(I113:N113)</f>
        <v>0</v>
      </c>
      <c r="I113" s="224"/>
      <c r="J113" s="225"/>
      <c r="K113" s="226"/>
      <c r="L113" s="227"/>
      <c r="M113" s="228"/>
      <c r="N113" s="229"/>
      <c r="O113" s="314">
        <f>G113-H113</f>
        <v>0</v>
      </c>
      <c r="P113" s="304"/>
      <c r="Q113" s="304"/>
      <c r="R113" s="906"/>
      <c r="S113" s="207" t="str">
        <f>IF(COUNTA(G113,I113:N113)&gt;=1,IF(E113&lt;=0,"エラー","OK"),"OK")</f>
        <v>OK</v>
      </c>
      <c r="T113" s="207" t="str">
        <f>IF(F113&lt;0,"エラー","OK")</f>
        <v>OK</v>
      </c>
      <c r="U113" s="207" t="str">
        <f>IF(O113&lt;0,"エラー","OK")</f>
        <v>OK</v>
      </c>
      <c r="V113" s="207" t="str">
        <f>IF(AND(E113&lt;=E94,G113&lt;=G94,I113&lt;=I94,J113&lt;=J94,K113&lt;=K94,L113&lt;=L94,M113&lt;=M94,N113&lt;=N94),"OK","エラー")</f>
        <v>OK</v>
      </c>
    </row>
    <row r="114" spans="1:22" ht="17.25" customHeight="1" thickBot="1">
      <c r="A114" s="300"/>
      <c r="B114" s="868" t="s">
        <v>252</v>
      </c>
      <c r="C114" s="869"/>
      <c r="D114" s="315"/>
      <c r="E114" s="314">
        <f>SUM(E111:E113)</f>
        <v>0</v>
      </c>
      <c r="F114" s="314">
        <f>SUM(F111:F113)</f>
        <v>0</v>
      </c>
      <c r="G114" s="314">
        <f t="shared" ref="G114:O114" si="5">SUM(G111:G113)</f>
        <v>0</v>
      </c>
      <c r="H114" s="316">
        <f t="shared" si="5"/>
        <v>0</v>
      </c>
      <c r="I114" s="317">
        <f t="shared" si="5"/>
        <v>0</v>
      </c>
      <c r="J114" s="318">
        <f t="shared" si="5"/>
        <v>0</v>
      </c>
      <c r="K114" s="319">
        <f t="shared" si="5"/>
        <v>0</v>
      </c>
      <c r="L114" s="320">
        <f t="shared" si="5"/>
        <v>0</v>
      </c>
      <c r="M114" s="321">
        <f t="shared" si="5"/>
        <v>0</v>
      </c>
      <c r="N114" s="322">
        <f t="shared" si="5"/>
        <v>0</v>
      </c>
      <c r="O114" s="314">
        <f t="shared" si="5"/>
        <v>0</v>
      </c>
      <c r="P114" s="304"/>
      <c r="Q114" s="304"/>
    </row>
    <row r="115" spans="1:22" ht="8.25" customHeight="1">
      <c r="A115" s="300"/>
      <c r="B115" s="302"/>
      <c r="C115" s="302"/>
      <c r="D115" s="302"/>
      <c r="E115" s="302"/>
      <c r="F115" s="302"/>
      <c r="G115" s="302"/>
      <c r="H115" s="302"/>
      <c r="I115" s="302"/>
      <c r="J115" s="302"/>
      <c r="K115" s="323"/>
      <c r="L115" s="324"/>
      <c r="M115" s="302"/>
      <c r="N115" s="302"/>
      <c r="O115" s="302"/>
      <c r="P115" s="304"/>
      <c r="Q115" s="304"/>
    </row>
    <row r="116" spans="1:22" ht="4.5" customHeight="1" thickBot="1">
      <c r="A116" s="300"/>
      <c r="B116" s="325"/>
      <c r="C116" s="325"/>
      <c r="D116" s="325"/>
      <c r="E116" s="326"/>
      <c r="F116" s="326"/>
      <c r="G116" s="326"/>
      <c r="H116" s="326"/>
      <c r="I116" s="326"/>
      <c r="J116" s="326"/>
      <c r="K116" s="327"/>
      <c r="L116" s="328"/>
      <c r="M116" s="326"/>
      <c r="N116" s="326"/>
      <c r="O116" s="326"/>
      <c r="P116" s="300"/>
      <c r="Q116" s="304"/>
    </row>
    <row r="117" spans="1:22" ht="17.25" customHeight="1">
      <c r="A117" s="300"/>
      <c r="B117" s="325"/>
      <c r="C117" s="325"/>
      <c r="D117" s="325"/>
      <c r="E117" s="326"/>
      <c r="F117" s="326"/>
      <c r="G117" s="326"/>
      <c r="H117" s="926" t="s">
        <v>253</v>
      </c>
      <c r="I117" s="926"/>
      <c r="J117" s="926"/>
      <c r="K117" s="926"/>
      <c r="L117" s="926"/>
      <c r="M117" s="926"/>
      <c r="N117" s="926"/>
      <c r="O117" s="926"/>
      <c r="P117" s="300"/>
      <c r="Q117" s="304"/>
    </row>
    <row r="118" spans="1:22" ht="17.25" customHeight="1" thickBot="1">
      <c r="A118" s="300"/>
      <c r="B118" s="325"/>
      <c r="C118" s="325"/>
      <c r="D118" s="325"/>
      <c r="E118" s="326"/>
      <c r="F118" s="326"/>
      <c r="G118" s="326"/>
      <c r="H118" s="923" t="s">
        <v>254</v>
      </c>
      <c r="I118" s="923"/>
      <c r="J118" s="923"/>
      <c r="K118" s="923"/>
      <c r="L118" s="923"/>
      <c r="M118" s="923"/>
      <c r="N118" s="923"/>
      <c r="O118" s="923"/>
      <c r="P118" s="300"/>
      <c r="Q118" s="304"/>
    </row>
    <row r="119" spans="1:22" ht="17.25" customHeight="1" thickBot="1">
      <c r="A119" s="325"/>
      <c r="B119" s="325"/>
      <c r="C119" s="325"/>
      <c r="D119" s="325"/>
      <c r="E119" s="326"/>
      <c r="F119" s="326"/>
      <c r="G119" s="326"/>
      <c r="H119" s="326"/>
      <c r="I119" s="329"/>
      <c r="J119" s="924" t="s">
        <v>255</v>
      </c>
      <c r="K119" s="924"/>
      <c r="L119" s="924" t="s">
        <v>256</v>
      </c>
      <c r="M119" s="924"/>
      <c r="N119" s="326"/>
      <c r="O119" s="326"/>
      <c r="P119" s="300"/>
      <c r="Q119" s="304"/>
    </row>
    <row r="120" spans="1:22" ht="17.25" customHeight="1">
      <c r="A120" s="325"/>
      <c r="B120" s="325"/>
      <c r="C120" s="325"/>
      <c r="D120" s="325"/>
      <c r="E120" s="326"/>
      <c r="F120" s="326"/>
      <c r="G120" s="326"/>
      <c r="H120" s="326"/>
      <c r="I120" s="330" t="s">
        <v>249</v>
      </c>
      <c r="J120" s="925"/>
      <c r="K120" s="925"/>
      <c r="L120" s="925"/>
      <c r="M120" s="925"/>
      <c r="N120" s="326"/>
      <c r="O120" s="326"/>
      <c r="P120" s="300"/>
      <c r="Q120" s="304"/>
    </row>
    <row r="121" spans="1:22" ht="17.25" customHeight="1">
      <c r="A121" s="325"/>
      <c r="B121" s="325"/>
      <c r="C121" s="325"/>
      <c r="D121" s="325"/>
      <c r="E121" s="326"/>
      <c r="F121" s="326"/>
      <c r="G121" s="326"/>
      <c r="H121" s="326"/>
      <c r="I121" s="330" t="s">
        <v>250</v>
      </c>
      <c r="J121" s="925"/>
      <c r="K121" s="925"/>
      <c r="L121" s="925"/>
      <c r="M121" s="925"/>
      <c r="N121" s="326"/>
      <c r="O121" s="326"/>
      <c r="P121" s="300"/>
      <c r="Q121" s="304"/>
    </row>
    <row r="122" spans="1:22" ht="17.25" customHeight="1" thickBot="1">
      <c r="A122" s="325"/>
      <c r="B122" s="325"/>
      <c r="C122" s="325"/>
      <c r="D122" s="325"/>
      <c r="E122" s="326"/>
      <c r="F122" s="326"/>
      <c r="G122" s="326"/>
      <c r="H122" s="326"/>
      <c r="I122" s="331" t="s">
        <v>251</v>
      </c>
      <c r="J122" s="915"/>
      <c r="K122" s="915"/>
      <c r="L122" s="915"/>
      <c r="M122" s="915"/>
      <c r="N122" s="326"/>
      <c r="O122" s="326"/>
      <c r="P122" s="300"/>
      <c r="Q122" s="304"/>
    </row>
    <row r="123" spans="1:22" ht="17.25" customHeight="1">
      <c r="A123" s="325"/>
      <c r="B123" s="325"/>
      <c r="C123" s="325"/>
      <c r="D123" s="325"/>
      <c r="E123" s="326"/>
      <c r="F123" s="326"/>
      <c r="G123" s="326"/>
      <c r="H123" s="326"/>
      <c r="I123" s="326"/>
      <c r="J123" s="326"/>
      <c r="K123" s="326"/>
      <c r="L123" s="326"/>
      <c r="M123" s="326"/>
      <c r="N123" s="326"/>
      <c r="O123" s="326"/>
      <c r="P123" s="300"/>
      <c r="Q123" s="304"/>
    </row>
    <row r="124" spans="1:22" ht="30" customHeight="1" thickBot="1">
      <c r="A124" s="300"/>
      <c r="B124" s="336" t="s">
        <v>285</v>
      </c>
      <c r="C124" s="337"/>
      <c r="D124" s="306"/>
      <c r="E124" s="302"/>
      <c r="F124" s="302"/>
      <c r="G124" s="302"/>
      <c r="H124" s="302"/>
      <c r="I124" s="302"/>
      <c r="J124" s="302"/>
      <c r="K124" s="302"/>
      <c r="L124" s="302"/>
      <c r="M124" s="302"/>
      <c r="N124" s="916" t="s">
        <v>260</v>
      </c>
      <c r="O124" s="917"/>
      <c r="P124" s="338"/>
      <c r="Q124" s="300"/>
    </row>
    <row r="125" spans="1:22" ht="17.25" customHeight="1" thickBot="1">
      <c r="A125" s="300"/>
      <c r="B125" s="882"/>
      <c r="C125" s="918"/>
      <c r="D125" s="894" t="s">
        <v>218</v>
      </c>
      <c r="E125" s="876" t="s">
        <v>261</v>
      </c>
      <c r="F125" s="876" t="s">
        <v>262</v>
      </c>
      <c r="G125" s="901" t="s">
        <v>263</v>
      </c>
      <c r="H125" s="922"/>
      <c r="I125" s="922"/>
      <c r="J125" s="922"/>
      <c r="K125" s="922"/>
      <c r="L125" s="922"/>
      <c r="M125" s="922"/>
      <c r="N125" s="922"/>
      <c r="O125" s="902"/>
      <c r="P125" s="300"/>
      <c r="Q125" s="300"/>
      <c r="R125" s="909" t="s">
        <v>222</v>
      </c>
      <c r="S125" s="909"/>
      <c r="T125" s="909"/>
      <c r="U125" s="909"/>
      <c r="V125" s="909"/>
    </row>
    <row r="126" spans="1:22" ht="17.25" customHeight="1" thickBot="1">
      <c r="A126" s="300"/>
      <c r="B126" s="893"/>
      <c r="C126" s="919"/>
      <c r="D126" s="873"/>
      <c r="E126" s="873"/>
      <c r="F126" s="872"/>
      <c r="G126" s="872" t="s">
        <v>264</v>
      </c>
      <c r="H126" s="912" t="s">
        <v>265</v>
      </c>
      <c r="I126" s="913"/>
      <c r="J126" s="913"/>
      <c r="K126" s="913"/>
      <c r="L126" s="913"/>
      <c r="M126" s="913"/>
      <c r="N126" s="914"/>
      <c r="O126" s="873" t="s">
        <v>266</v>
      </c>
      <c r="P126" s="300"/>
      <c r="Q126" s="339"/>
      <c r="R126" s="911" t="s">
        <v>226</v>
      </c>
      <c r="S126" s="909" t="s">
        <v>267</v>
      </c>
      <c r="T126" s="909" t="s">
        <v>268</v>
      </c>
      <c r="U126" s="909" t="s">
        <v>269</v>
      </c>
      <c r="V126" s="909" t="s">
        <v>270</v>
      </c>
    </row>
    <row r="127" spans="1:22" s="340" customFormat="1" ht="17.25" customHeight="1" thickBot="1">
      <c r="A127" s="339"/>
      <c r="B127" s="893"/>
      <c r="C127" s="919"/>
      <c r="D127" s="873"/>
      <c r="E127" s="873"/>
      <c r="F127" s="872"/>
      <c r="G127" s="873"/>
      <c r="H127" s="262"/>
      <c r="I127" s="910" t="s">
        <v>271</v>
      </c>
      <c r="J127" s="904"/>
      <c r="K127" s="910" t="s">
        <v>272</v>
      </c>
      <c r="L127" s="904"/>
      <c r="M127" s="910" t="s">
        <v>273</v>
      </c>
      <c r="N127" s="904"/>
      <c r="O127" s="873"/>
      <c r="P127" s="339"/>
      <c r="Q127" s="300"/>
      <c r="R127" s="911"/>
      <c r="S127" s="906"/>
      <c r="T127" s="906"/>
      <c r="U127" s="906"/>
      <c r="V127" s="906"/>
    </row>
    <row r="128" spans="1:22" ht="39.75" customHeight="1">
      <c r="A128" s="300"/>
      <c r="B128" s="893"/>
      <c r="C128" s="919"/>
      <c r="D128" s="873"/>
      <c r="E128" s="873"/>
      <c r="F128" s="872"/>
      <c r="G128" s="873"/>
      <c r="H128" s="263" t="s">
        <v>274</v>
      </c>
      <c r="I128" s="180" t="s">
        <v>275</v>
      </c>
      <c r="J128" s="185" t="s">
        <v>276</v>
      </c>
      <c r="K128" s="264" t="s">
        <v>236</v>
      </c>
      <c r="L128" s="265" t="s">
        <v>277</v>
      </c>
      <c r="M128" s="264" t="s">
        <v>236</v>
      </c>
      <c r="N128" s="265" t="s">
        <v>277</v>
      </c>
      <c r="O128" s="873"/>
      <c r="P128" s="300"/>
      <c r="Q128" s="300"/>
      <c r="R128" s="911"/>
      <c r="S128" s="906"/>
      <c r="T128" s="906"/>
      <c r="U128" s="906"/>
      <c r="V128" s="906"/>
    </row>
    <row r="129" spans="1:23" ht="18" customHeight="1" thickBot="1">
      <c r="A129" s="300"/>
      <c r="B129" s="920"/>
      <c r="C129" s="921"/>
      <c r="D129" s="892"/>
      <c r="E129" s="186" t="s">
        <v>238</v>
      </c>
      <c r="F129" s="187" t="s">
        <v>239</v>
      </c>
      <c r="G129" s="187" t="s">
        <v>240</v>
      </c>
      <c r="H129" s="186" t="s">
        <v>241</v>
      </c>
      <c r="I129" s="188" t="s">
        <v>242</v>
      </c>
      <c r="J129" s="193" t="s">
        <v>278</v>
      </c>
      <c r="K129" s="188" t="s">
        <v>244</v>
      </c>
      <c r="L129" s="193" t="s">
        <v>245</v>
      </c>
      <c r="M129" s="188" t="s">
        <v>246</v>
      </c>
      <c r="N129" s="193" t="s">
        <v>247</v>
      </c>
      <c r="O129" s="187" t="s">
        <v>248</v>
      </c>
      <c r="P129" s="300"/>
      <c r="Q129" s="300"/>
      <c r="R129" s="911"/>
      <c r="S129" s="906"/>
      <c r="T129" s="906"/>
      <c r="U129" s="906"/>
      <c r="V129" s="906"/>
    </row>
    <row r="130" spans="1:23" ht="17.25" customHeight="1">
      <c r="A130" s="300"/>
      <c r="B130" s="832" t="s">
        <v>249</v>
      </c>
      <c r="C130" s="833"/>
      <c r="D130" s="255" t="str">
        <f>IF(D92="","",D92)</f>
        <v/>
      </c>
      <c r="E130" s="267"/>
      <c r="F130" s="268">
        <f>E130- G130</f>
        <v>0</v>
      </c>
      <c r="G130" s="269"/>
      <c r="H130" s="270">
        <f>SUM(I130:N130)</f>
        <v>0</v>
      </c>
      <c r="I130" s="271"/>
      <c r="J130" s="272"/>
      <c r="K130" s="271"/>
      <c r="L130" s="272"/>
      <c r="M130" s="271"/>
      <c r="N130" s="272"/>
      <c r="O130" s="341">
        <f>+G130-H130</f>
        <v>0</v>
      </c>
      <c r="P130" s="300"/>
      <c r="Q130" s="300"/>
      <c r="R130" s="906" t="str">
        <f>IF(COUNTA(E130:E132,G130:G132,I130:N132)=0,"OK",IF(COUNTIF(D130:D132,"○")=1,"OK","エラー"))</f>
        <v>OK</v>
      </c>
      <c r="S130" s="207" t="str">
        <f>IF(COUNTA(G130,I130:N130)&gt;=1,IF(E130&lt;=0,"エラー","OK"),"OK")</f>
        <v>OK</v>
      </c>
      <c r="T130" s="207" t="str">
        <f>IF(F130&lt;0,"エラー","OK")</f>
        <v>OK</v>
      </c>
      <c r="U130" s="207" t="str">
        <f>IF(O130&lt;0,"エラー","OK")</f>
        <v>OK</v>
      </c>
      <c r="V130" s="207" t="str">
        <f>IF(AND(COUNTA(E92)=COUNTA(E130),COUNTA(G92)=COUNTA(G130),COUNTA(I92)=COUNTA(I130),COUNTA(J92)=COUNTA(J130),COUNTA(K92)=COUNTA(K130),COUNTA(L92)=COUNTA(L130),COUNTA(M92)=COUNTA(M130),COUNTA(N92)=COUNTA(N130)),"OK","エラー")</f>
        <v>OK</v>
      </c>
    </row>
    <row r="131" spans="1:23" ht="17.25" customHeight="1">
      <c r="A131" s="300"/>
      <c r="B131" s="834" t="s">
        <v>250</v>
      </c>
      <c r="C131" s="835"/>
      <c r="D131" s="256" t="str">
        <f>IF(D93="","",D93)</f>
        <v/>
      </c>
      <c r="E131" s="275"/>
      <c r="F131" s="276">
        <f>E131- G131</f>
        <v>0</v>
      </c>
      <c r="G131" s="275"/>
      <c r="H131" s="277">
        <f>SUM(I131:N131)</f>
        <v>0</v>
      </c>
      <c r="I131" s="278"/>
      <c r="J131" s="279"/>
      <c r="K131" s="278"/>
      <c r="L131" s="279"/>
      <c r="M131" s="278"/>
      <c r="N131" s="279"/>
      <c r="O131" s="342">
        <f>+G131-H131</f>
        <v>0</v>
      </c>
      <c r="P131" s="300"/>
      <c r="Q131" s="300"/>
      <c r="R131" s="906"/>
      <c r="S131" s="207" t="str">
        <f>IF(COUNTA(G131,I131:N131)&gt;=1,IF(E131&lt;=0,"エラー","OK"),"OK")</f>
        <v>OK</v>
      </c>
      <c r="T131" s="207" t="str">
        <f>IF(F131&lt;0,"エラー","OK")</f>
        <v>OK</v>
      </c>
      <c r="U131" s="207" t="str">
        <f>IF(O131&lt;0,"エラー","OK")</f>
        <v>OK</v>
      </c>
      <c r="V131" s="207" t="str">
        <f>IF(AND(COUNTA(E93)=COUNTA(E131),COUNTA(G93)=COUNTA(G131),COUNTA(I93)=COUNTA(I131),COUNTA(J93)=COUNTA(J131),COUNTA(K93)=COUNTA(K131),COUNTA(L93)=COUNTA(L131),COUNTA(M93)=COUNTA(M131),COUNTA(N93)=COUNTA(N131)),"OK","エラー")</f>
        <v>OK</v>
      </c>
    </row>
    <row r="132" spans="1:23" ht="17.25" customHeight="1" thickBot="1">
      <c r="A132" s="300"/>
      <c r="B132" s="836" t="s">
        <v>251</v>
      </c>
      <c r="C132" s="837"/>
      <c r="D132" s="281" t="str">
        <f>IF(D94="","",D94)</f>
        <v/>
      </c>
      <c r="E132" s="282"/>
      <c r="F132" s="283">
        <f>E132- G132</f>
        <v>0</v>
      </c>
      <c r="G132" s="282"/>
      <c r="H132" s="284">
        <f>SUM(I132:N132)</f>
        <v>0</v>
      </c>
      <c r="I132" s="285"/>
      <c r="J132" s="286"/>
      <c r="K132" s="285"/>
      <c r="L132" s="286"/>
      <c r="M132" s="285"/>
      <c r="N132" s="286"/>
      <c r="O132" s="343">
        <f>+G132-H132</f>
        <v>0</v>
      </c>
      <c r="P132" s="300"/>
      <c r="Q132" s="300"/>
      <c r="R132" s="906"/>
      <c r="S132" s="207" t="str">
        <f>IF(COUNTA(G132,I132:N132)&gt;=1,IF(E132&lt;=0,"エラー","OK"),"OK")</f>
        <v>OK</v>
      </c>
      <c r="T132" s="207" t="str">
        <f>IF(F132&lt;0,"エラー","OK")</f>
        <v>OK</v>
      </c>
      <c r="U132" s="207" t="str">
        <f>IF(O132&lt;0,"エラー","OK")</f>
        <v>OK</v>
      </c>
      <c r="V132" s="207" t="str">
        <f>IF(AND(COUNTA(E94)=COUNTA(E132),COUNTA(G94)=COUNTA(G132),COUNTA(I94)=COUNTA(I132),COUNTA(J94)=COUNTA(J132),COUNTA(K94)=COUNTA(K132),COUNTA(L94)=COUNTA(L132),COUNTA(M94)=COUNTA(M132),COUNTA(N94)=COUNTA(N132)),"OK","エラー")</f>
        <v>OK</v>
      </c>
    </row>
    <row r="133" spans="1:23" ht="17.25" customHeight="1" thickBot="1">
      <c r="A133" s="300"/>
      <c r="B133" s="868" t="s">
        <v>252</v>
      </c>
      <c r="C133" s="869"/>
      <c r="D133" s="315"/>
      <c r="E133" s="344">
        <f t="shared" ref="E133:O133" si="6">SUM(E130:E132)</f>
        <v>0</v>
      </c>
      <c r="F133" s="344">
        <f t="shared" si="6"/>
        <v>0</v>
      </c>
      <c r="G133" s="344">
        <f t="shared" si="6"/>
        <v>0</v>
      </c>
      <c r="H133" s="345">
        <f t="shared" si="6"/>
        <v>0</v>
      </c>
      <c r="I133" s="346">
        <f t="shared" si="6"/>
        <v>0</v>
      </c>
      <c r="J133" s="347">
        <f t="shared" si="6"/>
        <v>0</v>
      </c>
      <c r="K133" s="346">
        <f t="shared" si="6"/>
        <v>0</v>
      </c>
      <c r="L133" s="348">
        <f t="shared" si="6"/>
        <v>0</v>
      </c>
      <c r="M133" s="346">
        <f t="shared" si="6"/>
        <v>0</v>
      </c>
      <c r="N133" s="348">
        <f t="shared" si="6"/>
        <v>0</v>
      </c>
      <c r="O133" s="344">
        <f t="shared" si="6"/>
        <v>0</v>
      </c>
      <c r="P133" s="300"/>
      <c r="Q133" s="300"/>
    </row>
    <row r="134" spans="1:23" ht="12" customHeight="1">
      <c r="A134" s="300"/>
      <c r="B134" s="908" t="s">
        <v>279</v>
      </c>
      <c r="C134" s="908"/>
      <c r="D134" s="908"/>
      <c r="E134" s="908"/>
      <c r="F134" s="908"/>
      <c r="G134" s="908"/>
      <c r="H134" s="908"/>
      <c r="I134" s="908"/>
      <c r="J134" s="908"/>
      <c r="K134" s="908"/>
      <c r="L134" s="908"/>
      <c r="M134" s="908"/>
      <c r="N134" s="302"/>
      <c r="O134" s="302"/>
      <c r="P134" s="300"/>
      <c r="Q134" s="300"/>
    </row>
    <row r="135" spans="1:23" ht="20.25" customHeight="1">
      <c r="A135" s="300"/>
      <c r="B135" s="349"/>
      <c r="C135" s="349"/>
      <c r="D135" s="349"/>
      <c r="E135" s="349"/>
      <c r="F135" s="349"/>
      <c r="G135" s="349"/>
      <c r="H135" s="349"/>
      <c r="I135" s="349"/>
      <c r="J135" s="349"/>
      <c r="K135" s="349"/>
      <c r="L135" s="349"/>
      <c r="M135" s="349"/>
      <c r="N135" s="302"/>
      <c r="O135" s="302"/>
      <c r="P135" s="300"/>
      <c r="Q135" s="300"/>
    </row>
    <row r="136" spans="1:23" s="160" customFormat="1" ht="30" customHeight="1">
      <c r="A136" s="332"/>
      <c r="B136" s="350" t="s">
        <v>286</v>
      </c>
      <c r="C136" s="334"/>
      <c r="D136" s="334"/>
      <c r="E136" s="334"/>
      <c r="F136" s="334"/>
      <c r="G136" s="334"/>
      <c r="H136" s="334"/>
      <c r="I136" s="334"/>
      <c r="J136" s="334"/>
      <c r="K136" s="334"/>
      <c r="L136" s="334"/>
      <c r="M136" s="334"/>
      <c r="N136" s="351"/>
      <c r="O136" s="352"/>
      <c r="P136" s="334"/>
      <c r="Q136" s="332"/>
    </row>
    <row r="137" spans="1:23" s="160" customFormat="1" ht="30" customHeight="1" thickBot="1">
      <c r="A137" s="332"/>
      <c r="B137" s="353" t="s">
        <v>287</v>
      </c>
      <c r="C137" s="334"/>
      <c r="D137" s="334"/>
      <c r="E137" s="334"/>
      <c r="F137" s="334"/>
      <c r="G137" s="334"/>
      <c r="H137" s="334"/>
      <c r="I137" s="334"/>
      <c r="J137" s="334"/>
      <c r="K137" s="334"/>
      <c r="L137" s="334"/>
      <c r="M137" s="334"/>
      <c r="N137" s="351"/>
      <c r="O137" s="354" t="s">
        <v>260</v>
      </c>
      <c r="P137" s="334"/>
      <c r="Q137" s="332"/>
    </row>
    <row r="138" spans="1:23" ht="17.25" customHeight="1" thickBot="1">
      <c r="A138" s="300"/>
      <c r="B138" s="882"/>
      <c r="C138" s="883"/>
      <c r="D138" s="894" t="s">
        <v>218</v>
      </c>
      <c r="E138" s="876" t="s">
        <v>261</v>
      </c>
      <c r="F138" s="876" t="s">
        <v>262</v>
      </c>
      <c r="G138" s="897" t="s">
        <v>263</v>
      </c>
      <c r="H138" s="898"/>
      <c r="I138" s="898"/>
      <c r="J138" s="898"/>
      <c r="K138" s="898"/>
      <c r="L138" s="898"/>
      <c r="M138" s="898"/>
      <c r="N138" s="898"/>
      <c r="O138" s="899"/>
      <c r="P138" s="304"/>
      <c r="Q138" s="304"/>
      <c r="R138" s="909" t="s">
        <v>222</v>
      </c>
      <c r="S138" s="909"/>
      <c r="T138" s="909"/>
      <c r="U138" s="909"/>
      <c r="V138" s="909"/>
      <c r="W138" s="909"/>
    </row>
    <row r="139" spans="1:23" ht="17.25" customHeight="1" thickBot="1">
      <c r="A139" s="300"/>
      <c r="B139" s="884"/>
      <c r="C139" s="885"/>
      <c r="D139" s="873"/>
      <c r="E139" s="873"/>
      <c r="F139" s="873"/>
      <c r="G139" s="873" t="s">
        <v>264</v>
      </c>
      <c r="H139" s="897" t="s">
        <v>265</v>
      </c>
      <c r="I139" s="898"/>
      <c r="J139" s="898"/>
      <c r="K139" s="898"/>
      <c r="L139" s="898"/>
      <c r="M139" s="898"/>
      <c r="N139" s="899"/>
      <c r="O139" s="900" t="s">
        <v>266</v>
      </c>
      <c r="P139" s="304"/>
      <c r="Q139" s="304"/>
      <c r="R139" s="911" t="s">
        <v>226</v>
      </c>
      <c r="S139" s="909" t="s">
        <v>267</v>
      </c>
      <c r="T139" s="909" t="s">
        <v>268</v>
      </c>
      <c r="U139" s="909" t="s">
        <v>269</v>
      </c>
      <c r="V139" s="909" t="s">
        <v>270</v>
      </c>
      <c r="W139" s="909" t="s">
        <v>258</v>
      </c>
    </row>
    <row r="140" spans="1:23" ht="17.25" customHeight="1" thickBot="1">
      <c r="A140" s="300"/>
      <c r="B140" s="884"/>
      <c r="C140" s="885"/>
      <c r="D140" s="873"/>
      <c r="E140" s="873"/>
      <c r="F140" s="873"/>
      <c r="G140" s="873"/>
      <c r="H140" s="262"/>
      <c r="I140" s="910" t="s">
        <v>271</v>
      </c>
      <c r="J140" s="904"/>
      <c r="K140" s="910" t="s">
        <v>272</v>
      </c>
      <c r="L140" s="904"/>
      <c r="M140" s="910" t="s">
        <v>273</v>
      </c>
      <c r="N140" s="904"/>
      <c r="O140" s="873"/>
      <c r="P140" s="304"/>
      <c r="Q140" s="304"/>
      <c r="R140" s="911"/>
      <c r="S140" s="906"/>
      <c r="T140" s="906"/>
      <c r="U140" s="906"/>
      <c r="V140" s="906"/>
      <c r="W140" s="906"/>
    </row>
    <row r="141" spans="1:23" ht="37.5" customHeight="1">
      <c r="A141" s="300"/>
      <c r="B141" s="884"/>
      <c r="C141" s="885"/>
      <c r="D141" s="873"/>
      <c r="E141" s="873"/>
      <c r="F141" s="873"/>
      <c r="G141" s="873"/>
      <c r="H141" s="263" t="s">
        <v>274</v>
      </c>
      <c r="I141" s="264" t="s">
        <v>275</v>
      </c>
      <c r="J141" s="265" t="s">
        <v>276</v>
      </c>
      <c r="K141" s="264" t="s">
        <v>236</v>
      </c>
      <c r="L141" s="265" t="s">
        <v>277</v>
      </c>
      <c r="M141" s="264" t="s">
        <v>236</v>
      </c>
      <c r="N141" s="265" t="s">
        <v>277</v>
      </c>
      <c r="O141" s="873"/>
      <c r="P141" s="304"/>
      <c r="Q141" s="304"/>
      <c r="R141" s="911"/>
      <c r="S141" s="906"/>
      <c r="T141" s="906"/>
      <c r="U141" s="906"/>
      <c r="V141" s="906"/>
      <c r="W141" s="906"/>
    </row>
    <row r="142" spans="1:23" ht="15" thickBot="1">
      <c r="A142" s="300"/>
      <c r="B142" s="886"/>
      <c r="C142" s="871"/>
      <c r="D142" s="892"/>
      <c r="E142" s="186" t="s">
        <v>238</v>
      </c>
      <c r="F142" s="187" t="s">
        <v>239</v>
      </c>
      <c r="G142" s="187" t="s">
        <v>240</v>
      </c>
      <c r="H142" s="186" t="s">
        <v>241</v>
      </c>
      <c r="I142" s="188" t="s">
        <v>242</v>
      </c>
      <c r="J142" s="193" t="s">
        <v>278</v>
      </c>
      <c r="K142" s="188" t="s">
        <v>244</v>
      </c>
      <c r="L142" s="193" t="s">
        <v>245</v>
      </c>
      <c r="M142" s="188" t="s">
        <v>246</v>
      </c>
      <c r="N142" s="193" t="s">
        <v>247</v>
      </c>
      <c r="O142" s="187" t="s">
        <v>248</v>
      </c>
      <c r="P142" s="304"/>
      <c r="Q142" s="304"/>
      <c r="R142" s="911"/>
      <c r="S142" s="906"/>
      <c r="T142" s="906"/>
      <c r="U142" s="906"/>
      <c r="V142" s="906"/>
      <c r="W142" s="906"/>
    </row>
    <row r="143" spans="1:23" ht="17.25" customHeight="1">
      <c r="A143" s="300"/>
      <c r="B143" s="832" t="s">
        <v>249</v>
      </c>
      <c r="C143" s="833"/>
      <c r="D143" s="255" t="str">
        <f>IF(D92="","",D92)</f>
        <v/>
      </c>
      <c r="E143" s="267"/>
      <c r="F143" s="268">
        <f>E143- G143</f>
        <v>0</v>
      </c>
      <c r="G143" s="269"/>
      <c r="H143" s="270">
        <f>SUM(I143:N143)</f>
        <v>0</v>
      </c>
      <c r="I143" s="271"/>
      <c r="J143" s="272"/>
      <c r="K143" s="271"/>
      <c r="L143" s="272"/>
      <c r="M143" s="271"/>
      <c r="N143" s="272"/>
      <c r="O143" s="341">
        <f>+G143-H143</f>
        <v>0</v>
      </c>
      <c r="P143" s="304"/>
      <c r="Q143" s="304"/>
      <c r="R143" s="906" t="str">
        <f>IF(COUNTA(E143:E145,G143:G145,I143:N145)=0,"OK",IF(COUNTIF(D143:D145,"○")=1,"OK","エラー"))</f>
        <v>OK</v>
      </c>
      <c r="S143" s="207" t="str">
        <f>IF(COUNTA(G143,I143:N143)&gt;=1,IF(E143&lt;=0,"エラー","OK"),"OK")</f>
        <v>OK</v>
      </c>
      <c r="T143" s="207" t="str">
        <f>IF(F143&lt;0,"エラー","OK")</f>
        <v>OK</v>
      </c>
      <c r="U143" s="207" t="str">
        <f>IF(O143&lt;0,"エラー","OK")</f>
        <v>OK</v>
      </c>
      <c r="V143" s="207" t="str">
        <f>IF(AND(COUNTA(E111)=COUNTA(E143),COUNTA(G111)=COUNTA(G143),COUNTA(I111)=COUNTA(I143),COUNTA(J111)=COUNTA(J143),COUNTA(K111)=COUNTA(K143),COUNTA(L111)=COUNTA(L143),COUNTA(M111)=COUNTA(M143),COUNTA(N111)=COUNTA(N143)),"OK","エラー")</f>
        <v>OK</v>
      </c>
      <c r="W143" s="207" t="str">
        <f>IF(AND(E143&lt;=E130,G143&lt;=G130,I143&lt;=I130,J143&lt;=J130,K143&lt;=K130,L143&lt;=L130,M143&lt;=M130,N143&lt;=N130),"OK","エラー")</f>
        <v>OK</v>
      </c>
    </row>
    <row r="144" spans="1:23" ht="17.25" customHeight="1">
      <c r="A144" s="300"/>
      <c r="B144" s="834" t="s">
        <v>250</v>
      </c>
      <c r="C144" s="835"/>
      <c r="D144" s="355" t="str">
        <f>IF(D93="","",D93)</f>
        <v/>
      </c>
      <c r="E144" s="275"/>
      <c r="F144" s="276">
        <f>E144- G144</f>
        <v>0</v>
      </c>
      <c r="G144" s="275"/>
      <c r="H144" s="277">
        <f>SUM(I144:N144)</f>
        <v>0</v>
      </c>
      <c r="I144" s="278"/>
      <c r="J144" s="279"/>
      <c r="K144" s="278"/>
      <c r="L144" s="279"/>
      <c r="M144" s="278"/>
      <c r="N144" s="279"/>
      <c r="O144" s="342">
        <f>+G144-H144</f>
        <v>0</v>
      </c>
      <c r="P144" s="304"/>
      <c r="Q144" s="304"/>
      <c r="R144" s="906"/>
      <c r="S144" s="207" t="str">
        <f>IF(COUNTA(G144,I144:N144)&gt;=1,IF(E144&lt;=0,"エラー","OK"),"OK")</f>
        <v>OK</v>
      </c>
      <c r="T144" s="207" t="str">
        <f>IF(F144&lt;0,"エラー","OK")</f>
        <v>OK</v>
      </c>
      <c r="U144" s="207" t="str">
        <f>IF(O144&lt;0,"エラー","OK")</f>
        <v>OK</v>
      </c>
      <c r="V144" s="207" t="str">
        <f>IF(AND(COUNTA(E112)=COUNTA(E144),COUNTA(G112)=COUNTA(G144),COUNTA(I112)=COUNTA(I144),COUNTA(J112)=COUNTA(J144),COUNTA(K112)=COUNTA(K144),COUNTA(L112)=COUNTA(L144),COUNTA(M112)=COUNTA(M144),COUNTA(N112)=COUNTA(N144)),"OK","エラー")</f>
        <v>OK</v>
      </c>
      <c r="W144" s="207" t="str">
        <f>IF(AND(E144&lt;=E131,G144&lt;=G131,I144&lt;=I131,J144&lt;=J131,K144&lt;=K131,L144&lt;=L131,M144&lt;=M131,N144&lt;=N131),"OK","エラー")</f>
        <v>OK</v>
      </c>
    </row>
    <row r="145" spans="1:23" ht="17.25" customHeight="1" thickBot="1">
      <c r="A145" s="300"/>
      <c r="B145" s="836" t="s">
        <v>251</v>
      </c>
      <c r="C145" s="837"/>
      <c r="D145" s="257" t="str">
        <f>IF(D94="","",D94)</f>
        <v/>
      </c>
      <c r="E145" s="282"/>
      <c r="F145" s="283">
        <f>E145- G145</f>
        <v>0</v>
      </c>
      <c r="G145" s="282"/>
      <c r="H145" s="284">
        <f>SUM(I145:N145)</f>
        <v>0</v>
      </c>
      <c r="I145" s="285"/>
      <c r="J145" s="286"/>
      <c r="K145" s="285"/>
      <c r="L145" s="286"/>
      <c r="M145" s="285"/>
      <c r="N145" s="286"/>
      <c r="O145" s="343">
        <f>+G145-H145</f>
        <v>0</v>
      </c>
      <c r="P145" s="304"/>
      <c r="Q145" s="304"/>
      <c r="R145" s="906"/>
      <c r="S145" s="207" t="str">
        <f>IF(COUNTA(G145,I145:N145)&gt;=1,IF(E145&lt;=0,"エラー","OK"),"OK")</f>
        <v>OK</v>
      </c>
      <c r="T145" s="207" t="str">
        <f>IF(F145&lt;0,"エラー","OK")</f>
        <v>OK</v>
      </c>
      <c r="U145" s="207" t="str">
        <f>IF(O145&lt;0,"エラー","OK")</f>
        <v>OK</v>
      </c>
      <c r="V145" s="207" t="str">
        <f>IF(AND(COUNTA(E113)=COUNTA(E145),COUNTA(G113)=COUNTA(G145),COUNTA(I113)=COUNTA(I145),COUNTA(J113)=COUNTA(J145),COUNTA(K113)=COUNTA(K145),COUNTA(L113)=COUNTA(L145),COUNTA(M113)=COUNTA(M145),COUNTA(N113)=COUNTA(N145)),"OK","エラー")</f>
        <v>OK</v>
      </c>
      <c r="W145" s="207" t="str">
        <f>IF(AND(E145&lt;=E132,G145&lt;=G132,I145&lt;=I132,J145&lt;=J132,K145&lt;=K132,L145&lt;=L132,M145&lt;=M132,N145&lt;=N132),"OK","エラー")</f>
        <v>OK</v>
      </c>
    </row>
    <row r="146" spans="1:23" ht="17.25" customHeight="1" thickBot="1">
      <c r="A146" s="300"/>
      <c r="B146" s="868" t="s">
        <v>252</v>
      </c>
      <c r="C146" s="869"/>
      <c r="D146" s="315"/>
      <c r="E146" s="344">
        <f t="shared" ref="E146:O146" si="7">SUM(E143:E145)</f>
        <v>0</v>
      </c>
      <c r="F146" s="344">
        <f t="shared" si="7"/>
        <v>0</v>
      </c>
      <c r="G146" s="344">
        <f t="shared" si="7"/>
        <v>0</v>
      </c>
      <c r="H146" s="345">
        <f t="shared" si="7"/>
        <v>0</v>
      </c>
      <c r="I146" s="346">
        <f t="shared" si="7"/>
        <v>0</v>
      </c>
      <c r="J146" s="347">
        <f t="shared" si="7"/>
        <v>0</v>
      </c>
      <c r="K146" s="346">
        <f t="shared" si="7"/>
        <v>0</v>
      </c>
      <c r="L146" s="348">
        <f t="shared" si="7"/>
        <v>0</v>
      </c>
      <c r="M146" s="346">
        <f t="shared" si="7"/>
        <v>0</v>
      </c>
      <c r="N146" s="348">
        <f t="shared" si="7"/>
        <v>0</v>
      </c>
      <c r="O146" s="344">
        <f t="shared" si="7"/>
        <v>0</v>
      </c>
      <c r="P146" s="304"/>
      <c r="Q146" s="304"/>
    </row>
    <row r="147" spans="1:23" ht="14.4">
      <c r="A147" s="300"/>
      <c r="B147" s="907" t="s">
        <v>279</v>
      </c>
      <c r="C147" s="908"/>
      <c r="D147" s="908"/>
      <c r="E147" s="908"/>
      <c r="F147" s="908"/>
      <c r="G147" s="908"/>
      <c r="H147" s="908"/>
      <c r="I147" s="908"/>
      <c r="J147" s="908"/>
      <c r="K147" s="908"/>
      <c r="L147" s="908"/>
      <c r="M147" s="908"/>
      <c r="N147" s="908"/>
      <c r="O147" s="356">
        <v>1</v>
      </c>
      <c r="P147" s="304"/>
      <c r="Q147" s="304"/>
    </row>
    <row r="148" spans="1:23" ht="12" customHeight="1">
      <c r="A148" s="300"/>
      <c r="B148" s="349"/>
      <c r="C148" s="349"/>
      <c r="D148" s="349"/>
      <c r="E148" s="349"/>
      <c r="F148" s="349"/>
      <c r="G148" s="349"/>
      <c r="H148" s="349"/>
      <c r="I148" s="349"/>
      <c r="J148" s="349"/>
      <c r="K148" s="349"/>
      <c r="L148" s="349"/>
      <c r="M148" s="349"/>
      <c r="N148" s="302"/>
      <c r="O148" s="302"/>
      <c r="P148" s="300"/>
      <c r="Q148" s="300"/>
    </row>
    <row r="149" spans="1:23" ht="72.599999999999994" hidden="1" outlineLevel="1" thickBot="1">
      <c r="B149" s="357" t="s">
        <v>288</v>
      </c>
      <c r="C149" s="358"/>
      <c r="D149" s="359"/>
      <c r="E149" s="359"/>
      <c r="F149" s="358"/>
      <c r="G149" s="358"/>
      <c r="H149" s="358"/>
      <c r="I149" s="359"/>
      <c r="J149" s="359"/>
      <c r="K149" s="359"/>
      <c r="L149" s="359"/>
      <c r="M149" s="359"/>
      <c r="N149" s="359"/>
      <c r="O149" s="358"/>
      <c r="P149" s="360"/>
      <c r="Q149" s="304"/>
    </row>
    <row r="150" spans="1:23" ht="13.5" hidden="1" customHeight="1" outlineLevel="1" thickBot="1">
      <c r="B150" s="882"/>
      <c r="C150" s="883"/>
      <c r="D150" s="894" t="s">
        <v>218</v>
      </c>
      <c r="E150" s="900" t="s">
        <v>219</v>
      </c>
      <c r="F150" s="876" t="s">
        <v>220</v>
      </c>
      <c r="G150" s="897" t="s">
        <v>221</v>
      </c>
      <c r="H150" s="898"/>
      <c r="I150" s="898"/>
      <c r="J150" s="898"/>
      <c r="K150" s="898"/>
      <c r="L150" s="898"/>
      <c r="M150" s="898"/>
      <c r="N150" s="898"/>
      <c r="O150" s="899"/>
      <c r="P150" s="876" t="s">
        <v>289</v>
      </c>
      <c r="Q150" s="304"/>
    </row>
    <row r="151" spans="1:23" ht="13.5" hidden="1" customHeight="1" outlineLevel="1" thickBot="1">
      <c r="B151" s="884"/>
      <c r="C151" s="885"/>
      <c r="D151" s="873"/>
      <c r="E151" s="873"/>
      <c r="F151" s="873"/>
      <c r="G151" s="873" t="s">
        <v>223</v>
      </c>
      <c r="H151" s="897" t="s">
        <v>224</v>
      </c>
      <c r="I151" s="898"/>
      <c r="J151" s="898"/>
      <c r="K151" s="898"/>
      <c r="L151" s="898"/>
      <c r="M151" s="898"/>
      <c r="N151" s="899"/>
      <c r="O151" s="900" t="s">
        <v>225</v>
      </c>
      <c r="P151" s="879"/>
      <c r="Q151" s="304"/>
    </row>
    <row r="152" spans="1:23" ht="14.25" hidden="1" customHeight="1" outlineLevel="1" thickBot="1">
      <c r="B152" s="884"/>
      <c r="C152" s="885"/>
      <c r="D152" s="873"/>
      <c r="E152" s="873"/>
      <c r="F152" s="873"/>
      <c r="G152" s="873"/>
      <c r="H152" s="178"/>
      <c r="I152" s="901" t="s">
        <v>230</v>
      </c>
      <c r="J152" s="902"/>
      <c r="K152" s="903" t="s">
        <v>231</v>
      </c>
      <c r="L152" s="904"/>
      <c r="M152" s="903" t="s">
        <v>232</v>
      </c>
      <c r="N152" s="904"/>
      <c r="O152" s="873"/>
      <c r="P152" s="879"/>
      <c r="Q152" s="304"/>
    </row>
    <row r="153" spans="1:23" ht="27" hidden="1" customHeight="1" outlineLevel="1">
      <c r="B153" s="884"/>
      <c r="C153" s="885"/>
      <c r="D153" s="873"/>
      <c r="E153" s="873"/>
      <c r="F153" s="873"/>
      <c r="G153" s="873"/>
      <c r="H153" s="263" t="s">
        <v>274</v>
      </c>
      <c r="I153" s="264" t="s">
        <v>234</v>
      </c>
      <c r="J153" s="265" t="s">
        <v>235</v>
      </c>
      <c r="K153" s="264" t="s">
        <v>236</v>
      </c>
      <c r="L153" s="265" t="s">
        <v>237</v>
      </c>
      <c r="M153" s="264" t="s">
        <v>236</v>
      </c>
      <c r="N153" s="265" t="s">
        <v>237</v>
      </c>
      <c r="O153" s="873"/>
      <c r="P153" s="879"/>
      <c r="Q153" s="304"/>
    </row>
    <row r="154" spans="1:23" ht="15" hidden="1" outlineLevel="1" thickBot="1">
      <c r="B154" s="886"/>
      <c r="C154" s="871"/>
      <c r="D154" s="892"/>
      <c r="E154" s="186" t="s">
        <v>238</v>
      </c>
      <c r="F154" s="187" t="s">
        <v>239</v>
      </c>
      <c r="G154" s="187" t="s">
        <v>240</v>
      </c>
      <c r="H154" s="186" t="s">
        <v>241</v>
      </c>
      <c r="I154" s="188" t="s">
        <v>242</v>
      </c>
      <c r="J154" s="193" t="s">
        <v>278</v>
      </c>
      <c r="K154" s="188" t="s">
        <v>244</v>
      </c>
      <c r="L154" s="193" t="s">
        <v>245</v>
      </c>
      <c r="M154" s="188" t="s">
        <v>246</v>
      </c>
      <c r="N154" s="193" t="s">
        <v>247</v>
      </c>
      <c r="O154" s="187" t="s">
        <v>248</v>
      </c>
      <c r="P154" s="186" t="s">
        <v>290</v>
      </c>
      <c r="Q154" s="304"/>
    </row>
    <row r="155" spans="1:23" ht="15" hidden="1" customHeight="1" outlineLevel="1" thickBot="1">
      <c r="B155" s="832" t="s">
        <v>249</v>
      </c>
      <c r="C155" s="833"/>
      <c r="D155" s="274" t="str">
        <f>D92&amp;D27</f>
        <v/>
      </c>
      <c r="E155" s="196">
        <f>SUM(E27,E92)</f>
        <v>0</v>
      </c>
      <c r="F155" s="197">
        <f>E155-G155</f>
        <v>0</v>
      </c>
      <c r="G155" s="198">
        <f>SUM(G27,G92)</f>
        <v>0</v>
      </c>
      <c r="H155" s="199">
        <f>SUM(I155:N155)</f>
        <v>0</v>
      </c>
      <c r="I155" s="200">
        <f t="shared" ref="I155:N157" si="8">SUM(I27,I92)</f>
        <v>0</v>
      </c>
      <c r="J155" s="200">
        <f t="shared" si="8"/>
        <v>0</v>
      </c>
      <c r="K155" s="200">
        <f t="shared" si="8"/>
        <v>0</v>
      </c>
      <c r="L155" s="200">
        <f t="shared" si="8"/>
        <v>0</v>
      </c>
      <c r="M155" s="200">
        <f t="shared" si="8"/>
        <v>0</v>
      </c>
      <c r="N155" s="205">
        <f t="shared" si="8"/>
        <v>0</v>
      </c>
      <c r="O155" s="206">
        <f>G155-H155</f>
        <v>0</v>
      </c>
      <c r="P155" s="361" t="e">
        <f>(F155+I155+J155)/E155</f>
        <v>#DIV/0!</v>
      </c>
      <c r="Q155" s="304"/>
    </row>
    <row r="156" spans="1:23" ht="15" hidden="1" customHeight="1" outlineLevel="1" thickBot="1">
      <c r="B156" s="834" t="s">
        <v>250</v>
      </c>
      <c r="C156" s="835"/>
      <c r="D156" s="256" t="str">
        <f>D93&amp;D28</f>
        <v/>
      </c>
      <c r="E156" s="209">
        <f>SUM(E28,E93)</f>
        <v>0</v>
      </c>
      <c r="F156" s="210">
        <f>E156-G156</f>
        <v>0</v>
      </c>
      <c r="G156" s="209">
        <f>SUM(G28,G93)</f>
        <v>0</v>
      </c>
      <c r="H156" s="211">
        <f>SUM(I156:N156)</f>
        <v>0</v>
      </c>
      <c r="I156" s="212">
        <f t="shared" si="8"/>
        <v>0</v>
      </c>
      <c r="J156" s="217">
        <f t="shared" si="8"/>
        <v>0</v>
      </c>
      <c r="K156" s="212">
        <f t="shared" si="8"/>
        <v>0</v>
      </c>
      <c r="L156" s="217">
        <f t="shared" si="8"/>
        <v>0</v>
      </c>
      <c r="M156" s="212">
        <f t="shared" si="8"/>
        <v>0</v>
      </c>
      <c r="N156" s="217">
        <f t="shared" si="8"/>
        <v>0</v>
      </c>
      <c r="O156" s="218">
        <f>G156-H156</f>
        <v>0</v>
      </c>
      <c r="P156" s="361" t="e">
        <f>(F156+I156+J156)/E156</f>
        <v>#DIV/0!</v>
      </c>
      <c r="Q156" s="304"/>
    </row>
    <row r="157" spans="1:23" ht="15" hidden="1" customHeight="1" outlineLevel="1" thickBot="1">
      <c r="B157" s="836" t="s">
        <v>251</v>
      </c>
      <c r="C157" s="837"/>
      <c r="D157" s="257" t="str">
        <f>D94&amp;D29</f>
        <v/>
      </c>
      <c r="E157" s="220">
        <f>SUM(E29,E94)</f>
        <v>0</v>
      </c>
      <c r="F157" s="221">
        <f>E157-G157</f>
        <v>0</v>
      </c>
      <c r="G157" s="222">
        <f>SUM(G29,G94)</f>
        <v>0</v>
      </c>
      <c r="H157" s="223">
        <f>SUM(I157:N157)</f>
        <v>0</v>
      </c>
      <c r="I157" s="224">
        <f t="shared" si="8"/>
        <v>0</v>
      </c>
      <c r="J157" s="229">
        <f t="shared" si="8"/>
        <v>0</v>
      </c>
      <c r="K157" s="224">
        <f t="shared" si="8"/>
        <v>0</v>
      </c>
      <c r="L157" s="229">
        <f t="shared" si="8"/>
        <v>0</v>
      </c>
      <c r="M157" s="224">
        <f t="shared" si="8"/>
        <v>0</v>
      </c>
      <c r="N157" s="229">
        <f t="shared" si="8"/>
        <v>0</v>
      </c>
      <c r="O157" s="230">
        <f>G157-H157</f>
        <v>0</v>
      </c>
      <c r="P157" s="361" t="e">
        <f>(F157+I157+J157)/E157</f>
        <v>#DIV/0!</v>
      </c>
      <c r="Q157" s="304"/>
    </row>
    <row r="158" spans="1:23" ht="15" hidden="1" customHeight="1" outlineLevel="1" thickBot="1">
      <c r="B158" s="868" t="s">
        <v>252</v>
      </c>
      <c r="C158" s="869"/>
      <c r="D158" s="315"/>
      <c r="E158" s="232">
        <f>SUM(E155:E157)</f>
        <v>0</v>
      </c>
      <c r="F158" s="232">
        <f>SUM(F155:F157)</f>
        <v>0</v>
      </c>
      <c r="G158" s="232">
        <f t="shared" ref="G158:O158" si="9">SUM(G155:G157)</f>
        <v>0</v>
      </c>
      <c r="H158" s="233">
        <f t="shared" si="9"/>
        <v>0</v>
      </c>
      <c r="I158" s="234">
        <f t="shared" si="9"/>
        <v>0</v>
      </c>
      <c r="J158" s="235">
        <f t="shared" si="9"/>
        <v>0</v>
      </c>
      <c r="K158" s="234">
        <f t="shared" si="9"/>
        <v>0</v>
      </c>
      <c r="L158" s="239">
        <f t="shared" si="9"/>
        <v>0</v>
      </c>
      <c r="M158" s="234">
        <f t="shared" si="9"/>
        <v>0</v>
      </c>
      <c r="N158" s="239">
        <f t="shared" si="9"/>
        <v>0</v>
      </c>
      <c r="O158" s="240">
        <f t="shared" si="9"/>
        <v>0</v>
      </c>
      <c r="P158" s="361" t="e">
        <f>(F158+I158+J158)/E158</f>
        <v>#DIV/0!</v>
      </c>
      <c r="Q158" s="304"/>
    </row>
    <row r="159" spans="1:23" ht="14.4" hidden="1" outlineLevel="1">
      <c r="B159" s="298"/>
      <c r="C159" s="298"/>
      <c r="D159" s="298"/>
      <c r="E159" s="362"/>
      <c r="F159" s="362"/>
      <c r="G159" s="362"/>
      <c r="H159" s="362"/>
      <c r="I159" s="362"/>
      <c r="J159" s="362"/>
      <c r="K159" s="362"/>
      <c r="L159" s="362"/>
      <c r="M159" s="362"/>
      <c r="N159" s="362"/>
      <c r="O159" s="362"/>
      <c r="Q159" s="304"/>
    </row>
    <row r="160" spans="1:23" ht="15" hidden="1" customHeight="1" outlineLevel="1" thickBot="1">
      <c r="B160" s="905" t="s">
        <v>291</v>
      </c>
      <c r="C160" s="905"/>
      <c r="D160" s="359"/>
      <c r="E160" s="359"/>
      <c r="F160" s="358"/>
      <c r="G160" s="358"/>
      <c r="H160" s="358"/>
      <c r="I160" s="359"/>
      <c r="J160" s="359"/>
      <c r="K160" s="359"/>
      <c r="L160" s="359"/>
      <c r="M160" s="359"/>
      <c r="N160" s="359"/>
      <c r="O160" s="358"/>
      <c r="P160" s="360"/>
      <c r="Q160" s="304"/>
    </row>
    <row r="161" spans="2:17" hidden="1" outlineLevel="1">
      <c r="B161" s="882"/>
      <c r="C161" s="883"/>
      <c r="D161" s="894" t="s">
        <v>218</v>
      </c>
      <c r="E161" s="900" t="s">
        <v>219</v>
      </c>
      <c r="F161" s="876" t="s">
        <v>220</v>
      </c>
      <c r="G161" s="897" t="s">
        <v>221</v>
      </c>
      <c r="H161" s="898"/>
      <c r="I161" s="898"/>
      <c r="J161" s="898"/>
      <c r="K161" s="898"/>
      <c r="L161" s="898"/>
      <c r="M161" s="898"/>
      <c r="N161" s="898"/>
      <c r="O161" s="899"/>
      <c r="P161" s="876" t="s">
        <v>289</v>
      </c>
      <c r="Q161" s="304"/>
    </row>
    <row r="162" spans="2:17" ht="13.5" hidden="1" customHeight="1" outlineLevel="1" thickBot="1">
      <c r="B162" s="884"/>
      <c r="C162" s="885"/>
      <c r="D162" s="873"/>
      <c r="E162" s="873"/>
      <c r="F162" s="873"/>
      <c r="G162" s="873" t="s">
        <v>223</v>
      </c>
      <c r="H162" s="897" t="s">
        <v>224</v>
      </c>
      <c r="I162" s="898"/>
      <c r="J162" s="898"/>
      <c r="K162" s="898"/>
      <c r="L162" s="898"/>
      <c r="M162" s="898"/>
      <c r="N162" s="899"/>
      <c r="O162" s="900" t="s">
        <v>225</v>
      </c>
      <c r="P162" s="879"/>
      <c r="Q162" s="304"/>
    </row>
    <row r="163" spans="2:17" ht="14.25" hidden="1" customHeight="1" outlineLevel="1" thickBot="1">
      <c r="B163" s="884"/>
      <c r="C163" s="885"/>
      <c r="D163" s="873"/>
      <c r="E163" s="873"/>
      <c r="F163" s="873"/>
      <c r="G163" s="873"/>
      <c r="H163" s="178"/>
      <c r="I163" s="901" t="s">
        <v>230</v>
      </c>
      <c r="J163" s="902"/>
      <c r="K163" s="903" t="s">
        <v>231</v>
      </c>
      <c r="L163" s="904"/>
      <c r="M163" s="903" t="s">
        <v>232</v>
      </c>
      <c r="N163" s="904"/>
      <c r="O163" s="873"/>
      <c r="P163" s="879"/>
      <c r="Q163" s="304"/>
    </row>
    <row r="164" spans="2:17" ht="27" hidden="1" customHeight="1" outlineLevel="1">
      <c r="B164" s="884"/>
      <c r="C164" s="885"/>
      <c r="D164" s="873"/>
      <c r="E164" s="873"/>
      <c r="F164" s="873"/>
      <c r="G164" s="873"/>
      <c r="H164" s="263" t="s">
        <v>274</v>
      </c>
      <c r="I164" s="264" t="s">
        <v>234</v>
      </c>
      <c r="J164" s="265" t="s">
        <v>235</v>
      </c>
      <c r="K164" s="264" t="s">
        <v>236</v>
      </c>
      <c r="L164" s="265" t="s">
        <v>237</v>
      </c>
      <c r="M164" s="264" t="s">
        <v>236</v>
      </c>
      <c r="N164" s="265" t="s">
        <v>237</v>
      </c>
      <c r="O164" s="873"/>
      <c r="P164" s="879"/>
      <c r="Q164" s="304"/>
    </row>
    <row r="165" spans="2:17" ht="15" hidden="1" outlineLevel="1" thickBot="1">
      <c r="B165" s="886"/>
      <c r="C165" s="871"/>
      <c r="D165" s="892"/>
      <c r="E165" s="186" t="s">
        <v>238</v>
      </c>
      <c r="F165" s="187" t="s">
        <v>239</v>
      </c>
      <c r="G165" s="187" t="s">
        <v>240</v>
      </c>
      <c r="H165" s="186" t="s">
        <v>241</v>
      </c>
      <c r="I165" s="188" t="s">
        <v>242</v>
      </c>
      <c r="J165" s="193" t="s">
        <v>278</v>
      </c>
      <c r="K165" s="188" t="s">
        <v>244</v>
      </c>
      <c r="L165" s="193" t="s">
        <v>245</v>
      </c>
      <c r="M165" s="188" t="s">
        <v>246</v>
      </c>
      <c r="N165" s="193" t="s">
        <v>247</v>
      </c>
      <c r="O165" s="187" t="s">
        <v>248</v>
      </c>
      <c r="P165" s="186" t="s">
        <v>290</v>
      </c>
      <c r="Q165" s="304"/>
    </row>
    <row r="166" spans="2:17" ht="15" hidden="1" outlineLevel="1" thickBot="1">
      <c r="B166" s="832" t="s">
        <v>249</v>
      </c>
      <c r="C166" s="833"/>
      <c r="D166" s="274" t="str">
        <f>D111&amp;D47</f>
        <v/>
      </c>
      <c r="E166" s="196">
        <f>SUM(E47,E111)</f>
        <v>0</v>
      </c>
      <c r="F166" s="197">
        <f>E166-G166</f>
        <v>0</v>
      </c>
      <c r="G166" s="198">
        <f>SUM(G47,G111)</f>
        <v>0</v>
      </c>
      <c r="H166" s="199">
        <f>SUM(I166:N166)</f>
        <v>0</v>
      </c>
      <c r="I166" s="200">
        <f t="shared" ref="I166:N168" si="10">SUM(I47,I111)</f>
        <v>0</v>
      </c>
      <c r="J166" s="205">
        <f t="shared" si="10"/>
        <v>0</v>
      </c>
      <c r="K166" s="200">
        <f t="shared" si="10"/>
        <v>0</v>
      </c>
      <c r="L166" s="205">
        <f t="shared" si="10"/>
        <v>0</v>
      </c>
      <c r="M166" s="200">
        <f t="shared" si="10"/>
        <v>0</v>
      </c>
      <c r="N166" s="205">
        <f t="shared" si="10"/>
        <v>0</v>
      </c>
      <c r="O166" s="206">
        <f>G166-H166</f>
        <v>0</v>
      </c>
      <c r="P166" s="361" t="e">
        <f>(F166+I166+J166)/E166</f>
        <v>#DIV/0!</v>
      </c>
      <c r="Q166" s="304"/>
    </row>
    <row r="167" spans="2:17" ht="15" hidden="1" outlineLevel="1" thickBot="1">
      <c r="B167" s="834" t="s">
        <v>250</v>
      </c>
      <c r="C167" s="835"/>
      <c r="D167" s="256" t="str">
        <f>D112&amp;D48</f>
        <v/>
      </c>
      <c r="E167" s="209">
        <f>SUM(E48,E112)</f>
        <v>0</v>
      </c>
      <c r="F167" s="210">
        <f>E167-G167</f>
        <v>0</v>
      </c>
      <c r="G167" s="209">
        <f>SUM(G48,G112)</f>
        <v>0</v>
      </c>
      <c r="H167" s="211">
        <f>SUM(I167:N167)</f>
        <v>0</v>
      </c>
      <c r="I167" s="212">
        <f t="shared" si="10"/>
        <v>0</v>
      </c>
      <c r="J167" s="217">
        <f t="shared" si="10"/>
        <v>0</v>
      </c>
      <c r="K167" s="212">
        <f t="shared" si="10"/>
        <v>0</v>
      </c>
      <c r="L167" s="217">
        <f t="shared" si="10"/>
        <v>0</v>
      </c>
      <c r="M167" s="212">
        <f t="shared" si="10"/>
        <v>0</v>
      </c>
      <c r="N167" s="217">
        <f t="shared" si="10"/>
        <v>0</v>
      </c>
      <c r="O167" s="218">
        <f>G167-H167</f>
        <v>0</v>
      </c>
      <c r="P167" s="361" t="e">
        <f>(F167+I167+J167)/E167</f>
        <v>#DIV/0!</v>
      </c>
      <c r="Q167" s="304"/>
    </row>
    <row r="168" spans="2:17" ht="15" hidden="1" outlineLevel="1" thickBot="1">
      <c r="B168" s="836" t="s">
        <v>251</v>
      </c>
      <c r="C168" s="837"/>
      <c r="D168" s="257" t="str">
        <f>D113&amp;D49</f>
        <v/>
      </c>
      <c r="E168" s="220">
        <f>SUM(E49,E113)</f>
        <v>0</v>
      </c>
      <c r="F168" s="221">
        <f>E168-G168</f>
        <v>0</v>
      </c>
      <c r="G168" s="222">
        <f>SUM(G49,G113)</f>
        <v>0</v>
      </c>
      <c r="H168" s="223">
        <f>SUM(I168:N168)</f>
        <v>0</v>
      </c>
      <c r="I168" s="224">
        <f t="shared" si="10"/>
        <v>0</v>
      </c>
      <c r="J168" s="229">
        <f t="shared" si="10"/>
        <v>0</v>
      </c>
      <c r="K168" s="224">
        <f t="shared" si="10"/>
        <v>0</v>
      </c>
      <c r="L168" s="229">
        <f t="shared" si="10"/>
        <v>0</v>
      </c>
      <c r="M168" s="224">
        <f t="shared" si="10"/>
        <v>0</v>
      </c>
      <c r="N168" s="229">
        <f t="shared" si="10"/>
        <v>0</v>
      </c>
      <c r="O168" s="230">
        <f>G168-H168</f>
        <v>0</v>
      </c>
      <c r="P168" s="361" t="e">
        <f>(F168+I168+J168)/E168</f>
        <v>#DIV/0!</v>
      </c>
      <c r="Q168" s="304"/>
    </row>
    <row r="169" spans="2:17" ht="15" hidden="1" outlineLevel="1" thickBot="1">
      <c r="B169" s="868" t="s">
        <v>252</v>
      </c>
      <c r="C169" s="869"/>
      <c r="D169" s="315"/>
      <c r="E169" s="232">
        <f>SUM(E166:E168)</f>
        <v>0</v>
      </c>
      <c r="F169" s="232">
        <f>SUM(F166:F168)</f>
        <v>0</v>
      </c>
      <c r="G169" s="232">
        <f t="shared" ref="G169:O169" si="11">SUM(G166:G168)</f>
        <v>0</v>
      </c>
      <c r="H169" s="233">
        <f t="shared" si="11"/>
        <v>0</v>
      </c>
      <c r="I169" s="234">
        <f t="shared" si="11"/>
        <v>0</v>
      </c>
      <c r="J169" s="235">
        <f t="shared" si="11"/>
        <v>0</v>
      </c>
      <c r="K169" s="234">
        <f t="shared" si="11"/>
        <v>0</v>
      </c>
      <c r="L169" s="239">
        <f t="shared" si="11"/>
        <v>0</v>
      </c>
      <c r="M169" s="234">
        <f t="shared" si="11"/>
        <v>0</v>
      </c>
      <c r="N169" s="239">
        <f t="shared" si="11"/>
        <v>0</v>
      </c>
      <c r="O169" s="240">
        <f t="shared" si="11"/>
        <v>0</v>
      </c>
      <c r="P169" s="361" t="e">
        <f>(F169+I169+J169)/E169</f>
        <v>#DIV/0!</v>
      </c>
      <c r="Q169" s="304"/>
    </row>
    <row r="170" spans="2:17" ht="14.4" hidden="1" outlineLevel="1">
      <c r="B170" s="298"/>
      <c r="C170" s="298"/>
      <c r="D170" s="298"/>
      <c r="E170" s="362"/>
      <c r="F170" s="362"/>
      <c r="G170" s="362"/>
      <c r="H170" s="362"/>
      <c r="I170" s="362"/>
      <c r="J170" s="362"/>
      <c r="K170" s="362"/>
      <c r="L170" s="362"/>
      <c r="M170" s="362"/>
      <c r="N170" s="362"/>
      <c r="O170" s="362"/>
      <c r="Q170" s="304"/>
    </row>
    <row r="171" spans="2:17" ht="15" hidden="1" customHeight="1" outlineLevel="1" thickBot="1">
      <c r="B171" s="861" t="s">
        <v>292</v>
      </c>
      <c r="C171" s="861"/>
      <c r="D171" s="861"/>
      <c r="E171" s="861"/>
      <c r="F171" s="861"/>
      <c r="G171" s="861"/>
      <c r="H171" s="861"/>
      <c r="I171" s="861"/>
      <c r="J171" s="861"/>
      <c r="K171" s="881" t="s">
        <v>293</v>
      </c>
      <c r="L171" s="881"/>
      <c r="M171" s="358"/>
      <c r="O171" s="163"/>
      <c r="P171" s="363"/>
      <c r="Q171" s="304"/>
    </row>
    <row r="172" spans="2:17" ht="13.8" hidden="1" outlineLevel="1" thickBot="1">
      <c r="B172" s="893"/>
      <c r="C172" s="885"/>
      <c r="D172" s="894" t="s">
        <v>218</v>
      </c>
      <c r="E172" s="876" t="s">
        <v>294</v>
      </c>
      <c r="F172" s="876" t="s">
        <v>295</v>
      </c>
      <c r="G172" s="364"/>
      <c r="H172" s="874" t="s">
        <v>296</v>
      </c>
      <c r="I172" s="875"/>
      <c r="J172" s="875"/>
      <c r="K172" s="890"/>
      <c r="L172" s="876" t="s">
        <v>297</v>
      </c>
      <c r="M172" s="164"/>
      <c r="N172" s="365"/>
      <c r="Q172" s="304"/>
    </row>
    <row r="173" spans="2:17" ht="14.25" hidden="1" customHeight="1" outlineLevel="1" thickBot="1">
      <c r="B173" s="884"/>
      <c r="C173" s="885"/>
      <c r="D173" s="895"/>
      <c r="E173" s="873"/>
      <c r="F173" s="873"/>
      <c r="G173" s="872" t="s">
        <v>296</v>
      </c>
      <c r="H173" s="874" t="s">
        <v>298</v>
      </c>
      <c r="I173" s="875"/>
      <c r="J173" s="875"/>
      <c r="K173" s="876" t="s">
        <v>299</v>
      </c>
      <c r="L173" s="891"/>
      <c r="Q173" s="304"/>
    </row>
    <row r="174" spans="2:17" ht="13.5" hidden="1" customHeight="1" outlineLevel="1">
      <c r="B174" s="884"/>
      <c r="C174" s="885"/>
      <c r="D174" s="895"/>
      <c r="E174" s="873"/>
      <c r="F174" s="873"/>
      <c r="G174" s="873"/>
      <c r="H174" s="877" t="s">
        <v>300</v>
      </c>
      <c r="I174" s="876" t="s">
        <v>301</v>
      </c>
      <c r="J174" s="877" t="s">
        <v>302</v>
      </c>
      <c r="K174" s="872"/>
      <c r="L174" s="891"/>
      <c r="Q174" s="304"/>
    </row>
    <row r="175" spans="2:17" ht="13.5" hidden="1" customHeight="1" outlineLevel="1">
      <c r="B175" s="884"/>
      <c r="C175" s="885"/>
      <c r="D175" s="895"/>
      <c r="E175" s="873"/>
      <c r="F175" s="873"/>
      <c r="G175" s="873"/>
      <c r="H175" s="878"/>
      <c r="I175" s="879"/>
      <c r="J175" s="878"/>
      <c r="K175" s="872"/>
      <c r="L175" s="891"/>
      <c r="Q175" s="304"/>
    </row>
    <row r="176" spans="2:17" ht="15" hidden="1" outlineLevel="1" thickBot="1">
      <c r="B176" s="886"/>
      <c r="C176" s="871"/>
      <c r="D176" s="896"/>
      <c r="E176" s="187" t="s">
        <v>238</v>
      </c>
      <c r="F176" s="187" t="s">
        <v>239</v>
      </c>
      <c r="G176" s="187" t="s">
        <v>240</v>
      </c>
      <c r="H176" s="187" t="s">
        <v>241</v>
      </c>
      <c r="I176" s="187" t="s">
        <v>242</v>
      </c>
      <c r="J176" s="187" t="s">
        <v>243</v>
      </c>
      <c r="K176" s="187" t="s">
        <v>303</v>
      </c>
      <c r="L176" s="892"/>
      <c r="Q176" s="304"/>
    </row>
    <row r="177" spans="2:17" ht="14.25" hidden="1" customHeight="1" outlineLevel="1" thickBot="1">
      <c r="B177" s="832" t="s">
        <v>249</v>
      </c>
      <c r="C177" s="833"/>
      <c r="D177" s="255" t="str">
        <f>D155</f>
        <v/>
      </c>
      <c r="E177" s="366">
        <f>COUNTIF(D177,"○")</f>
        <v>0</v>
      </c>
      <c r="F177" s="367">
        <f>IF(AND(E177&gt;=1,G155=0),1,0)</f>
        <v>0</v>
      </c>
      <c r="G177" s="368">
        <f>IF(AND(E177&gt;=1,G155&gt;=1),1,0)</f>
        <v>0</v>
      </c>
      <c r="H177" s="367">
        <f>IF(AND(E177&gt;=1,I155&gt;=1,J155+K155+L155+M155+N155=0,O155=0),1,0)</f>
        <v>0</v>
      </c>
      <c r="I177" s="369">
        <f>IF(AND(E177&gt;=1,J155&gt;=1,K155+L155+M155+N155=0,O155=0),1,0)</f>
        <v>0</v>
      </c>
      <c r="J177" s="367">
        <f>IF(AND(G177&gt;=1,K155+L155+M155+N155&gt;=1,O155=0),1,0)</f>
        <v>0</v>
      </c>
      <c r="K177" s="370" t="str">
        <f>IF(AND(E177&gt;=1,O155&gt;=1),"○","-")</f>
        <v>-</v>
      </c>
      <c r="L177" s="865" t="e">
        <f>(F180+H180+I180)/E180</f>
        <v>#DIV/0!</v>
      </c>
      <c r="Q177" s="304"/>
    </row>
    <row r="178" spans="2:17" ht="14.4" hidden="1" outlineLevel="1">
      <c r="B178" s="834" t="s">
        <v>250</v>
      </c>
      <c r="C178" s="835"/>
      <c r="D178" s="256" t="str">
        <f>D156</f>
        <v/>
      </c>
      <c r="E178" s="371">
        <f>COUNTIF(D178,"○")</f>
        <v>0</v>
      </c>
      <c r="F178" s="372">
        <f>IF(AND(E178&gt;=1,G156=0),1,0)</f>
        <v>0</v>
      </c>
      <c r="G178" s="373">
        <f>IF(AND(E178&gt;=1,G156&gt;=1),1,0)</f>
        <v>0</v>
      </c>
      <c r="H178" s="374">
        <f>IF(AND(E178&gt;=1,I156&gt;=1,J156+K156+L156+M156+N156=0,O156=0),1,0)</f>
        <v>0</v>
      </c>
      <c r="I178" s="369">
        <f>IF(AND(E178&gt;=1,J156&gt;=1,K156+L156+M156+N156=0,O156=0),1,0)</f>
        <v>0</v>
      </c>
      <c r="J178" s="374">
        <f>IF(AND(G178&gt;=1,K156+L156+M156+N156&gt;=1,O156=0),1,0)</f>
        <v>0</v>
      </c>
      <c r="K178" s="375" t="str">
        <f>IF(AND(E178&gt;=1,O156&gt;=1),"○","-")</f>
        <v>-</v>
      </c>
      <c r="L178" s="866"/>
      <c r="Q178" s="304"/>
    </row>
    <row r="179" spans="2:17" ht="15" hidden="1" outlineLevel="1" thickBot="1">
      <c r="B179" s="836" t="s">
        <v>251</v>
      </c>
      <c r="C179" s="837"/>
      <c r="D179" s="257" t="str">
        <f>D157</f>
        <v/>
      </c>
      <c r="E179" s="376">
        <f>COUNTIF(D179,"○")</f>
        <v>0</v>
      </c>
      <c r="F179" s="377">
        <f>IF(AND(E179&gt;=1,G157=0),1,0)</f>
        <v>0</v>
      </c>
      <c r="G179" s="378">
        <f>IF(AND(E179&gt;=1,G157&gt;=1),1,0)</f>
        <v>0</v>
      </c>
      <c r="H179" s="379">
        <f>IF(AND(E179&gt;=1,I157&gt;=1,J157+K157+L157+M157+N157=0,O157=0),1,0)</f>
        <v>0</v>
      </c>
      <c r="I179" s="369">
        <f>IF(AND(E179&gt;=1,J157&gt;=1,K157+L157+M157+N157=0,O157=0),1,0)</f>
        <v>0</v>
      </c>
      <c r="J179" s="379">
        <f>IF(AND(G179&gt;=1,K157+L157+M157+N157&gt;=1,O157=0),1,0)</f>
        <v>0</v>
      </c>
      <c r="K179" s="380" t="str">
        <f>IF(AND(E179&gt;=1,O157&gt;=1),"○","-")</f>
        <v>-</v>
      </c>
      <c r="L179" s="867"/>
      <c r="Q179" s="304"/>
    </row>
    <row r="180" spans="2:17" ht="15" hidden="1" outlineLevel="1" thickBot="1">
      <c r="B180" s="868" t="s">
        <v>252</v>
      </c>
      <c r="C180" s="869"/>
      <c r="D180" s="315"/>
      <c r="E180" s="381">
        <f t="shared" ref="E180:J180" si="12">SUM(E177:E179)</f>
        <v>0</v>
      </c>
      <c r="F180" s="382">
        <f t="shared" si="12"/>
        <v>0</v>
      </c>
      <c r="G180" s="383">
        <f t="shared" si="12"/>
        <v>0</v>
      </c>
      <c r="H180" s="383">
        <f t="shared" si="12"/>
        <v>0</v>
      </c>
      <c r="I180" s="384">
        <f t="shared" si="12"/>
        <v>0</v>
      </c>
      <c r="J180" s="385">
        <f t="shared" si="12"/>
        <v>0</v>
      </c>
      <c r="K180" s="880"/>
      <c r="L180" s="871"/>
      <c r="Q180" s="304"/>
    </row>
    <row r="181" spans="2:17" ht="14.4" hidden="1" outlineLevel="1">
      <c r="B181" s="298"/>
      <c r="C181" s="298"/>
      <c r="D181" s="298"/>
      <c r="E181" s="386"/>
      <c r="F181" s="387"/>
      <c r="G181" s="387"/>
      <c r="H181" s="387"/>
      <c r="I181" s="387"/>
      <c r="J181" s="387"/>
      <c r="K181" s="388"/>
      <c r="L181" s="363"/>
      <c r="Q181" s="304"/>
    </row>
    <row r="182" spans="2:17" ht="15" hidden="1" customHeight="1" outlineLevel="1" thickBot="1">
      <c r="B182" s="861" t="s">
        <v>304</v>
      </c>
      <c r="C182" s="861"/>
      <c r="D182" s="861"/>
      <c r="E182" s="861"/>
      <c r="F182" s="861"/>
      <c r="G182" s="861"/>
      <c r="H182" s="861"/>
      <c r="I182" s="861"/>
      <c r="J182" s="861"/>
      <c r="K182" s="881" t="s">
        <v>305</v>
      </c>
      <c r="L182" s="881"/>
      <c r="Q182" s="304"/>
    </row>
    <row r="183" spans="2:17" ht="14.25" hidden="1" customHeight="1" outlineLevel="1" thickBot="1">
      <c r="B183" s="882"/>
      <c r="C183" s="883"/>
      <c r="D183" s="887" t="s">
        <v>218</v>
      </c>
      <c r="E183" s="876" t="s">
        <v>294</v>
      </c>
      <c r="F183" s="876" t="s">
        <v>295</v>
      </c>
      <c r="G183" s="364"/>
      <c r="H183" s="874" t="s">
        <v>296</v>
      </c>
      <c r="I183" s="875"/>
      <c r="J183" s="875"/>
      <c r="K183" s="890"/>
      <c r="L183" s="876" t="s">
        <v>297</v>
      </c>
      <c r="M183" s="164"/>
      <c r="N183" s="365"/>
      <c r="Q183" s="304"/>
    </row>
    <row r="184" spans="2:17" ht="14.25" hidden="1" customHeight="1" outlineLevel="1" thickBot="1">
      <c r="B184" s="884"/>
      <c r="C184" s="885"/>
      <c r="D184" s="888"/>
      <c r="E184" s="873"/>
      <c r="F184" s="873"/>
      <c r="G184" s="872" t="s">
        <v>296</v>
      </c>
      <c r="H184" s="874" t="s">
        <v>298</v>
      </c>
      <c r="I184" s="875"/>
      <c r="J184" s="875"/>
      <c r="K184" s="876" t="s">
        <v>299</v>
      </c>
      <c r="L184" s="891"/>
      <c r="Q184" s="304"/>
    </row>
    <row r="185" spans="2:17" ht="13.5" hidden="1" customHeight="1" outlineLevel="1">
      <c r="B185" s="884"/>
      <c r="C185" s="885"/>
      <c r="D185" s="888"/>
      <c r="E185" s="873"/>
      <c r="F185" s="873"/>
      <c r="G185" s="873"/>
      <c r="H185" s="877" t="s">
        <v>300</v>
      </c>
      <c r="I185" s="876" t="s">
        <v>301</v>
      </c>
      <c r="J185" s="877" t="s">
        <v>302</v>
      </c>
      <c r="K185" s="872"/>
      <c r="L185" s="891"/>
      <c r="Q185" s="304"/>
    </row>
    <row r="186" spans="2:17" ht="13.5" hidden="1" customHeight="1" outlineLevel="1">
      <c r="B186" s="884"/>
      <c r="C186" s="885"/>
      <c r="D186" s="888"/>
      <c r="E186" s="873"/>
      <c r="F186" s="873"/>
      <c r="G186" s="873"/>
      <c r="H186" s="878"/>
      <c r="I186" s="879"/>
      <c r="J186" s="878"/>
      <c r="K186" s="872"/>
      <c r="L186" s="891"/>
      <c r="Q186" s="304"/>
    </row>
    <row r="187" spans="2:17" ht="15" hidden="1" customHeight="1" outlineLevel="1" thickBot="1">
      <c r="B187" s="886"/>
      <c r="C187" s="871"/>
      <c r="D187" s="889"/>
      <c r="E187" s="187" t="s">
        <v>238</v>
      </c>
      <c r="F187" s="187" t="s">
        <v>239</v>
      </c>
      <c r="G187" s="187" t="s">
        <v>240</v>
      </c>
      <c r="H187" s="187" t="s">
        <v>241</v>
      </c>
      <c r="I187" s="187" t="s">
        <v>242</v>
      </c>
      <c r="J187" s="187" t="s">
        <v>243</v>
      </c>
      <c r="K187" s="187" t="s">
        <v>303</v>
      </c>
      <c r="L187" s="892"/>
      <c r="Q187" s="304"/>
    </row>
    <row r="188" spans="2:17" ht="14.25" hidden="1" customHeight="1" outlineLevel="1">
      <c r="B188" s="832" t="s">
        <v>249</v>
      </c>
      <c r="C188" s="833"/>
      <c r="D188" s="255" t="str">
        <f>IF(D177="","",D177)</f>
        <v/>
      </c>
      <c r="E188" s="366">
        <f>COUNTIF(D188,"○○")</f>
        <v>0</v>
      </c>
      <c r="F188" s="367">
        <f>IF(AND(E188&gt;=1,G155=0),1,0)</f>
        <v>0</v>
      </c>
      <c r="G188" s="368">
        <f>IF(AND(E188&gt;=1,G155&gt;=1),1,0)</f>
        <v>0</v>
      </c>
      <c r="H188" s="369">
        <f>IF(AND(E188&gt;=1,I155&gt;=1,J155+K155+L155+M155+N155=0,O155=0),1,0)</f>
        <v>0</v>
      </c>
      <c r="I188" s="369">
        <f>IF(AND(E188&gt;=1,J155&gt;=1,K155+L155+M155+N155=0, O155=0),1,0)</f>
        <v>0</v>
      </c>
      <c r="J188" s="369">
        <f>IF(AND(E188&gt;=1,K155+L155+M155+N155&gt;=1,O155=0),1,0)</f>
        <v>0</v>
      </c>
      <c r="K188" s="389" t="str">
        <f>IF(AND(E188&gt;=1,O155&gt;=1),"○","-")</f>
        <v>-</v>
      </c>
      <c r="L188" s="865" t="e">
        <f>(F191+H191+I191)/E191</f>
        <v>#DIV/0!</v>
      </c>
      <c r="Q188" s="304"/>
    </row>
    <row r="189" spans="2:17" ht="14.25" hidden="1" customHeight="1" outlineLevel="1">
      <c r="B189" s="834" t="s">
        <v>250</v>
      </c>
      <c r="C189" s="835"/>
      <c r="D189" s="256" t="str">
        <f>IF(D178="","",D178)</f>
        <v/>
      </c>
      <c r="E189" s="371">
        <f>COUNTIF(D189,"○○")</f>
        <v>0</v>
      </c>
      <c r="F189" s="372">
        <f>IF(AND(E189&gt;=1,G156=0),1,0)</f>
        <v>0</v>
      </c>
      <c r="G189" s="373">
        <f>IF(AND(E189&gt;=1,G156&gt;=1),1,0)</f>
        <v>0</v>
      </c>
      <c r="H189" s="390">
        <f>IF(AND(E189&gt;=1,I156&gt;=1,J156+K156+L156+M156+N156=0,O156=0),1,0)</f>
        <v>0</v>
      </c>
      <c r="I189" s="372">
        <f>IF(AND(E189&gt;=1,J156&gt;=1,K156+L156+M156+N156=0, O156=0),1,0)</f>
        <v>0</v>
      </c>
      <c r="J189" s="390">
        <f>IF(AND(E189&gt;=1,K156+L156+M156+N156&gt;=1,O156=0),1,0)</f>
        <v>0</v>
      </c>
      <c r="K189" s="391" t="str">
        <f>IF(AND(E189&gt;=1,O156&gt;=1),"○","-")</f>
        <v>-</v>
      </c>
      <c r="L189" s="866"/>
      <c r="Q189" s="304"/>
    </row>
    <row r="190" spans="2:17" ht="15" hidden="1" customHeight="1" outlineLevel="1" thickBot="1">
      <c r="B190" s="836" t="s">
        <v>251</v>
      </c>
      <c r="C190" s="837"/>
      <c r="D190" s="392" t="str">
        <f>IF(D179="","",D179)</f>
        <v/>
      </c>
      <c r="E190" s="376">
        <f>COUNTIF(D190,"○○")</f>
        <v>0</v>
      </c>
      <c r="F190" s="377">
        <f>IF(AND(E190&gt;=1,G157=0),1,0)</f>
        <v>0</v>
      </c>
      <c r="G190" s="378">
        <f>IF(AND(E190&gt;=1,G157&gt;=1),1,0)</f>
        <v>0</v>
      </c>
      <c r="H190" s="379">
        <f>IF(AND(E190&gt;=1,I157&gt;=1,J157+K157+L157+M157+N157=0,O157=0),1,0)</f>
        <v>0</v>
      </c>
      <c r="I190" s="379">
        <f>IF(AND(E190&gt;=1,J157&gt;=1,K157+L157+M157+N157=0, O157=0),1,0)</f>
        <v>0</v>
      </c>
      <c r="J190" s="379">
        <f>IF(AND(E190&gt;=1,K157+L157+M157+N157&gt;=1,O157=0),1,0)</f>
        <v>0</v>
      </c>
      <c r="K190" s="393" t="str">
        <f>IF(AND(E190&gt;=1,O157&gt;=1),"○","-")</f>
        <v>-</v>
      </c>
      <c r="L190" s="867"/>
      <c r="Q190" s="304"/>
    </row>
    <row r="191" spans="2:17" ht="15" hidden="1" customHeight="1" outlineLevel="1" thickBot="1">
      <c r="B191" s="868" t="s">
        <v>252</v>
      </c>
      <c r="C191" s="869"/>
      <c r="D191" s="394"/>
      <c r="E191" s="381">
        <f t="shared" ref="E191:J191" si="13">SUM(E188:E190)</f>
        <v>0</v>
      </c>
      <c r="F191" s="382">
        <f t="shared" si="13"/>
        <v>0</v>
      </c>
      <c r="G191" s="383">
        <f>SUM(G188:G190)</f>
        <v>0</v>
      </c>
      <c r="H191" s="383">
        <f t="shared" si="13"/>
        <v>0</v>
      </c>
      <c r="I191" s="384">
        <f t="shared" si="13"/>
        <v>0</v>
      </c>
      <c r="J191" s="395">
        <f t="shared" si="13"/>
        <v>0</v>
      </c>
      <c r="K191" s="870"/>
      <c r="L191" s="871"/>
      <c r="Q191" s="304"/>
    </row>
    <row r="192" spans="2:17" ht="14.25" hidden="1" customHeight="1" outlineLevel="1">
      <c r="B192" s="298"/>
      <c r="C192" s="298"/>
      <c r="D192" s="298"/>
      <c r="E192" s="386"/>
      <c r="F192" s="387"/>
      <c r="G192" s="387"/>
      <c r="H192" s="387"/>
      <c r="I192" s="387"/>
      <c r="J192" s="387"/>
      <c r="K192" s="388"/>
      <c r="L192" s="363"/>
      <c r="Q192" s="304"/>
    </row>
    <row r="193" spans="1:18" ht="15" hidden="1" customHeight="1" outlineLevel="1" thickBot="1">
      <c r="B193" s="861" t="s">
        <v>306</v>
      </c>
      <c r="C193" s="861"/>
      <c r="D193" s="861"/>
      <c r="E193" s="861"/>
      <c r="F193" s="861"/>
      <c r="G193" s="861"/>
      <c r="H193" s="861"/>
      <c r="I193" s="861"/>
      <c r="J193" s="387"/>
      <c r="K193" s="862" t="s">
        <v>305</v>
      </c>
      <c r="L193" s="862"/>
      <c r="Q193" s="304"/>
    </row>
    <row r="194" spans="1:18" ht="15" hidden="1" customHeight="1" outlineLevel="1" thickBot="1">
      <c r="B194" s="863" t="s">
        <v>252</v>
      </c>
      <c r="C194" s="864"/>
      <c r="D194" s="394"/>
      <c r="E194" s="396">
        <f t="shared" ref="E194:J194" si="14">E180+E191</f>
        <v>0</v>
      </c>
      <c r="F194" s="397">
        <f t="shared" si="14"/>
        <v>0</v>
      </c>
      <c r="G194" s="395">
        <f t="shared" si="14"/>
        <v>0</v>
      </c>
      <c r="H194" s="395">
        <f t="shared" si="14"/>
        <v>0</v>
      </c>
      <c r="I194" s="398">
        <f t="shared" si="14"/>
        <v>0</v>
      </c>
      <c r="J194" s="395">
        <f t="shared" si="14"/>
        <v>0</v>
      </c>
      <c r="K194" s="396">
        <f>COUNTIF(K177:K179,"○")+COUNTIF(K188:K190,"○")</f>
        <v>0</v>
      </c>
      <c r="L194" s="399" t="e">
        <f>(F194+H194+I194)/E194</f>
        <v>#DIV/0!</v>
      </c>
      <c r="Q194" s="300"/>
    </row>
    <row r="195" spans="1:18" ht="15" hidden="1" customHeight="1" outlineLevel="1" thickBot="1">
      <c r="A195" s="300"/>
      <c r="B195" s="302" t="s">
        <v>307</v>
      </c>
      <c r="C195" s="349"/>
      <c r="D195" s="349"/>
      <c r="E195" s="349"/>
      <c r="F195" s="349"/>
      <c r="G195" s="349"/>
      <c r="H195" s="349"/>
      <c r="I195" s="349"/>
      <c r="J195" s="349"/>
      <c r="K195" s="349"/>
      <c r="L195" s="349"/>
      <c r="M195" s="349"/>
      <c r="N195" s="860" t="s">
        <v>260</v>
      </c>
      <c r="O195" s="860"/>
      <c r="P195" s="860"/>
      <c r="Q195" s="304"/>
    </row>
    <row r="196" spans="1:18" ht="15" hidden="1" customHeight="1" outlineLevel="1" thickTop="1" thickBot="1">
      <c r="A196" s="300"/>
      <c r="B196" s="840"/>
      <c r="C196" s="841"/>
      <c r="D196" s="846" t="s">
        <v>218</v>
      </c>
      <c r="E196" s="849" t="s">
        <v>261</v>
      </c>
      <c r="F196" s="850" t="s">
        <v>262</v>
      </c>
      <c r="G196" s="852" t="s">
        <v>263</v>
      </c>
      <c r="H196" s="853"/>
      <c r="I196" s="853"/>
      <c r="J196" s="853"/>
      <c r="K196" s="853"/>
      <c r="L196" s="853"/>
      <c r="M196" s="853"/>
      <c r="N196" s="853"/>
      <c r="O196" s="854"/>
      <c r="P196" s="850" t="s">
        <v>289</v>
      </c>
      <c r="Q196" s="300"/>
    </row>
    <row r="197" spans="1:18" ht="13.5" hidden="1" customHeight="1" outlineLevel="1" thickBot="1">
      <c r="A197" s="300"/>
      <c r="B197" s="842"/>
      <c r="C197" s="843"/>
      <c r="D197" s="847"/>
      <c r="E197" s="847"/>
      <c r="F197" s="851"/>
      <c r="G197" s="851" t="s">
        <v>264</v>
      </c>
      <c r="H197" s="856" t="s">
        <v>265</v>
      </c>
      <c r="I197" s="857"/>
      <c r="J197" s="857"/>
      <c r="K197" s="857"/>
      <c r="L197" s="857"/>
      <c r="M197" s="857"/>
      <c r="N197" s="858"/>
      <c r="O197" s="847" t="s">
        <v>266</v>
      </c>
      <c r="P197" s="855"/>
      <c r="Q197" s="339"/>
    </row>
    <row r="198" spans="1:18" s="340" customFormat="1" ht="14.25" hidden="1" customHeight="1" outlineLevel="1" thickBot="1">
      <c r="A198" s="339"/>
      <c r="B198" s="842"/>
      <c r="C198" s="843"/>
      <c r="D198" s="847"/>
      <c r="E198" s="847"/>
      <c r="F198" s="851"/>
      <c r="G198" s="847"/>
      <c r="H198" s="400"/>
      <c r="I198" s="830" t="s">
        <v>271</v>
      </c>
      <c r="J198" s="831"/>
      <c r="K198" s="830" t="s">
        <v>272</v>
      </c>
      <c r="L198" s="831"/>
      <c r="M198" s="830" t="s">
        <v>273</v>
      </c>
      <c r="N198" s="831"/>
      <c r="O198" s="847"/>
      <c r="P198" s="855"/>
      <c r="Q198" s="300"/>
    </row>
    <row r="199" spans="1:18" ht="27" hidden="1" customHeight="1" outlineLevel="1">
      <c r="A199" s="300"/>
      <c r="B199" s="842"/>
      <c r="C199" s="843"/>
      <c r="D199" s="847"/>
      <c r="E199" s="847"/>
      <c r="F199" s="851"/>
      <c r="G199" s="847"/>
      <c r="H199" s="401" t="s">
        <v>274</v>
      </c>
      <c r="I199" s="402" t="s">
        <v>275</v>
      </c>
      <c r="J199" s="403" t="s">
        <v>276</v>
      </c>
      <c r="K199" s="404" t="s">
        <v>236</v>
      </c>
      <c r="L199" s="405" t="s">
        <v>277</v>
      </c>
      <c r="M199" s="404" t="s">
        <v>236</v>
      </c>
      <c r="N199" s="405" t="s">
        <v>277</v>
      </c>
      <c r="O199" s="847"/>
      <c r="P199" s="855"/>
      <c r="Q199" s="300"/>
    </row>
    <row r="200" spans="1:18" ht="15" hidden="1" customHeight="1" outlineLevel="1" thickBot="1">
      <c r="A200" s="300"/>
      <c r="B200" s="844"/>
      <c r="C200" s="845"/>
      <c r="D200" s="848"/>
      <c r="E200" s="406" t="s">
        <v>238</v>
      </c>
      <c r="F200" s="407" t="s">
        <v>239</v>
      </c>
      <c r="G200" s="407" t="s">
        <v>240</v>
      </c>
      <c r="H200" s="406" t="s">
        <v>241</v>
      </c>
      <c r="I200" s="408" t="s">
        <v>242</v>
      </c>
      <c r="J200" s="409" t="s">
        <v>278</v>
      </c>
      <c r="K200" s="408" t="s">
        <v>244</v>
      </c>
      <c r="L200" s="409" t="s">
        <v>245</v>
      </c>
      <c r="M200" s="408" t="s">
        <v>246</v>
      </c>
      <c r="N200" s="409" t="s">
        <v>247</v>
      </c>
      <c r="O200" s="407" t="s">
        <v>248</v>
      </c>
      <c r="P200" s="406" t="s">
        <v>290</v>
      </c>
      <c r="Q200" s="300"/>
    </row>
    <row r="201" spans="1:18" ht="14.25" hidden="1" customHeight="1" outlineLevel="1">
      <c r="A201" s="300"/>
      <c r="B201" s="832" t="s">
        <v>249</v>
      </c>
      <c r="C201" s="833"/>
      <c r="D201" s="410" t="str">
        <f>D155</f>
        <v/>
      </c>
      <c r="E201" s="267">
        <f>SUM(E66,E130)</f>
        <v>0</v>
      </c>
      <c r="F201" s="268">
        <f>E201- G201</f>
        <v>0</v>
      </c>
      <c r="G201" s="269">
        <f>SUM(G66,G130)</f>
        <v>0</v>
      </c>
      <c r="H201" s="270">
        <f>SUM(I201:N201)</f>
        <v>0</v>
      </c>
      <c r="I201" s="271">
        <f t="shared" ref="I201:N203" si="15">SUM(I66,I130)</f>
        <v>0</v>
      </c>
      <c r="J201" s="272">
        <f t="shared" si="15"/>
        <v>0</v>
      </c>
      <c r="K201" s="271">
        <f t="shared" si="15"/>
        <v>0</v>
      </c>
      <c r="L201" s="272">
        <f t="shared" si="15"/>
        <v>0</v>
      </c>
      <c r="M201" s="271">
        <f t="shared" si="15"/>
        <v>0</v>
      </c>
      <c r="N201" s="272">
        <f t="shared" si="15"/>
        <v>0</v>
      </c>
      <c r="O201" s="341">
        <f>+G201-H201</f>
        <v>0</v>
      </c>
      <c r="P201" s="411" t="e">
        <f>(F201+I201+J201)/E201</f>
        <v>#DIV/0!</v>
      </c>
      <c r="Q201" s="300"/>
    </row>
    <row r="202" spans="1:18" ht="14.25" hidden="1" customHeight="1" outlineLevel="1">
      <c r="A202" s="300"/>
      <c r="B202" s="834" t="s">
        <v>250</v>
      </c>
      <c r="C202" s="835"/>
      <c r="D202" s="412" t="str">
        <f>D156</f>
        <v/>
      </c>
      <c r="E202" s="275">
        <f>SUM(E67,E131)</f>
        <v>0</v>
      </c>
      <c r="F202" s="276">
        <f>E202- G202</f>
        <v>0</v>
      </c>
      <c r="G202" s="275">
        <f>SUM(G67,G131)</f>
        <v>0</v>
      </c>
      <c r="H202" s="277">
        <f>SUM(I202:N202)</f>
        <v>0</v>
      </c>
      <c r="I202" s="278">
        <f t="shared" si="15"/>
        <v>0</v>
      </c>
      <c r="J202" s="279">
        <f t="shared" si="15"/>
        <v>0</v>
      </c>
      <c r="K202" s="278">
        <f t="shared" si="15"/>
        <v>0</v>
      </c>
      <c r="L202" s="279">
        <f t="shared" si="15"/>
        <v>0</v>
      </c>
      <c r="M202" s="278">
        <f t="shared" si="15"/>
        <v>0</v>
      </c>
      <c r="N202" s="279">
        <f t="shared" si="15"/>
        <v>0</v>
      </c>
      <c r="O202" s="342">
        <f>+G202-H202</f>
        <v>0</v>
      </c>
      <c r="P202" s="413" t="e">
        <f>(F202+I202+J202)/E202</f>
        <v>#DIV/0!</v>
      </c>
      <c r="Q202" s="300"/>
      <c r="R202" s="363"/>
    </row>
    <row r="203" spans="1:18" ht="15" hidden="1" customHeight="1" outlineLevel="1" thickBot="1">
      <c r="A203" s="300"/>
      <c r="B203" s="836" t="s">
        <v>251</v>
      </c>
      <c r="C203" s="837"/>
      <c r="D203" s="414" t="str">
        <f>D157</f>
        <v/>
      </c>
      <c r="E203" s="282">
        <f>SUM(E68,E132)</f>
        <v>0</v>
      </c>
      <c r="F203" s="283">
        <f>E203- G203</f>
        <v>0</v>
      </c>
      <c r="G203" s="282">
        <f>SUM(G68,G132)</f>
        <v>0</v>
      </c>
      <c r="H203" s="284">
        <f>SUM(I203:N203)</f>
        <v>0</v>
      </c>
      <c r="I203" s="285">
        <f t="shared" si="15"/>
        <v>0</v>
      </c>
      <c r="J203" s="286">
        <f t="shared" si="15"/>
        <v>0</v>
      </c>
      <c r="K203" s="285">
        <f t="shared" si="15"/>
        <v>0</v>
      </c>
      <c r="L203" s="286">
        <f t="shared" si="15"/>
        <v>0</v>
      </c>
      <c r="M203" s="285">
        <f t="shared" si="15"/>
        <v>0</v>
      </c>
      <c r="N203" s="286">
        <f t="shared" si="15"/>
        <v>0</v>
      </c>
      <c r="O203" s="343">
        <f>+G203-H203</f>
        <v>0</v>
      </c>
      <c r="P203" s="415" t="e">
        <f>(F203+I203+J203)/E203</f>
        <v>#DIV/0!</v>
      </c>
      <c r="Q203" s="300"/>
    </row>
    <row r="204" spans="1:18" ht="15" hidden="1" customHeight="1" outlineLevel="1" thickBot="1">
      <c r="A204" s="300"/>
      <c r="B204" s="838" t="s">
        <v>252</v>
      </c>
      <c r="C204" s="839"/>
      <c r="D204" s="416"/>
      <c r="E204" s="344">
        <f t="shared" ref="E204:O204" si="16">SUM(E201:E203)</f>
        <v>0</v>
      </c>
      <c r="F204" s="344">
        <f t="shared" si="16"/>
        <v>0</v>
      </c>
      <c r="G204" s="344">
        <f t="shared" si="16"/>
        <v>0</v>
      </c>
      <c r="H204" s="345">
        <f t="shared" si="16"/>
        <v>0</v>
      </c>
      <c r="I204" s="346">
        <f t="shared" si="16"/>
        <v>0</v>
      </c>
      <c r="J204" s="347">
        <f t="shared" si="16"/>
        <v>0</v>
      </c>
      <c r="K204" s="346">
        <f t="shared" si="16"/>
        <v>0</v>
      </c>
      <c r="L204" s="348">
        <f t="shared" si="16"/>
        <v>0</v>
      </c>
      <c r="M204" s="346">
        <f t="shared" si="16"/>
        <v>0</v>
      </c>
      <c r="N204" s="348">
        <f t="shared" si="16"/>
        <v>0</v>
      </c>
      <c r="O204" s="344">
        <f t="shared" si="16"/>
        <v>0</v>
      </c>
      <c r="P204" s="417" t="e">
        <f>(F204+I204+J204)/E204</f>
        <v>#DIV/0!</v>
      </c>
      <c r="Q204" s="300"/>
    </row>
    <row r="205" spans="1:18" ht="14.25" hidden="1" customHeight="1" outlineLevel="1">
      <c r="A205" s="300"/>
      <c r="B205" s="349"/>
      <c r="C205" s="349"/>
      <c r="D205" s="349"/>
      <c r="E205" s="349"/>
      <c r="F205" s="349"/>
      <c r="G205" s="349"/>
      <c r="H205" s="349"/>
      <c r="I205" s="349"/>
      <c r="J205" s="349"/>
      <c r="K205" s="349"/>
      <c r="L205" s="349"/>
      <c r="M205" s="349"/>
      <c r="N205" s="302"/>
      <c r="O205" s="302"/>
      <c r="P205" s="300"/>
      <c r="Q205" s="300"/>
    </row>
    <row r="206" spans="1:18" ht="15" hidden="1" customHeight="1" outlineLevel="1" thickBot="1">
      <c r="A206" s="300"/>
      <c r="B206" s="859" t="s">
        <v>291</v>
      </c>
      <c r="C206" s="859"/>
      <c r="D206" s="349"/>
      <c r="E206" s="349"/>
      <c r="F206" s="349"/>
      <c r="G206" s="349"/>
      <c r="H206" s="349"/>
      <c r="I206" s="349"/>
      <c r="J206" s="349"/>
      <c r="K206" s="349"/>
      <c r="L206" s="349"/>
      <c r="M206" s="349"/>
      <c r="N206" s="860" t="s">
        <v>260</v>
      </c>
      <c r="O206" s="860"/>
      <c r="P206" s="860"/>
      <c r="Q206" s="300"/>
    </row>
    <row r="207" spans="1:18" ht="15" hidden="1" customHeight="1" outlineLevel="1" thickTop="1" thickBot="1">
      <c r="A207" s="300"/>
      <c r="B207" s="840"/>
      <c r="C207" s="841"/>
      <c r="D207" s="846" t="s">
        <v>218</v>
      </c>
      <c r="E207" s="849" t="s">
        <v>261</v>
      </c>
      <c r="F207" s="850" t="s">
        <v>262</v>
      </c>
      <c r="G207" s="852" t="s">
        <v>263</v>
      </c>
      <c r="H207" s="853"/>
      <c r="I207" s="853"/>
      <c r="J207" s="853"/>
      <c r="K207" s="853"/>
      <c r="L207" s="853"/>
      <c r="M207" s="853"/>
      <c r="N207" s="853"/>
      <c r="O207" s="854"/>
      <c r="P207" s="850" t="s">
        <v>289</v>
      </c>
      <c r="Q207" s="300"/>
    </row>
    <row r="208" spans="1:18" ht="13.5" hidden="1" customHeight="1" outlineLevel="1" thickBot="1">
      <c r="A208" s="300"/>
      <c r="B208" s="842"/>
      <c r="C208" s="843"/>
      <c r="D208" s="847"/>
      <c r="E208" s="847"/>
      <c r="F208" s="851"/>
      <c r="G208" s="851" t="s">
        <v>264</v>
      </c>
      <c r="H208" s="856" t="s">
        <v>265</v>
      </c>
      <c r="I208" s="857"/>
      <c r="J208" s="857"/>
      <c r="K208" s="857"/>
      <c r="L208" s="857"/>
      <c r="M208" s="857"/>
      <c r="N208" s="858"/>
      <c r="O208" s="847" t="s">
        <v>266</v>
      </c>
      <c r="P208" s="855"/>
      <c r="Q208" s="339"/>
    </row>
    <row r="209" spans="1:18" s="340" customFormat="1" ht="14.25" hidden="1" customHeight="1" outlineLevel="1" thickBot="1">
      <c r="A209" s="339"/>
      <c r="B209" s="842"/>
      <c r="C209" s="843"/>
      <c r="D209" s="847"/>
      <c r="E209" s="847"/>
      <c r="F209" s="851"/>
      <c r="G209" s="847"/>
      <c r="H209" s="400"/>
      <c r="I209" s="830" t="s">
        <v>271</v>
      </c>
      <c r="J209" s="831"/>
      <c r="K209" s="830" t="s">
        <v>272</v>
      </c>
      <c r="L209" s="831"/>
      <c r="M209" s="830" t="s">
        <v>273</v>
      </c>
      <c r="N209" s="831"/>
      <c r="O209" s="847"/>
      <c r="P209" s="855"/>
      <c r="Q209" s="300"/>
    </row>
    <row r="210" spans="1:18" ht="27" hidden="1" customHeight="1" outlineLevel="1">
      <c r="A210" s="300"/>
      <c r="B210" s="842"/>
      <c r="C210" s="843"/>
      <c r="D210" s="847"/>
      <c r="E210" s="847"/>
      <c r="F210" s="851"/>
      <c r="G210" s="847"/>
      <c r="H210" s="401" t="s">
        <v>274</v>
      </c>
      <c r="I210" s="402" t="s">
        <v>275</v>
      </c>
      <c r="J210" s="403" t="s">
        <v>276</v>
      </c>
      <c r="K210" s="404" t="s">
        <v>236</v>
      </c>
      <c r="L210" s="405" t="s">
        <v>277</v>
      </c>
      <c r="M210" s="404" t="s">
        <v>236</v>
      </c>
      <c r="N210" s="405" t="s">
        <v>277</v>
      </c>
      <c r="O210" s="847"/>
      <c r="P210" s="855"/>
      <c r="Q210" s="300"/>
    </row>
    <row r="211" spans="1:18" ht="15" hidden="1" customHeight="1" outlineLevel="1" thickBot="1">
      <c r="A211" s="300"/>
      <c r="B211" s="844"/>
      <c r="C211" s="845"/>
      <c r="D211" s="848"/>
      <c r="E211" s="406" t="s">
        <v>238</v>
      </c>
      <c r="F211" s="407" t="s">
        <v>239</v>
      </c>
      <c r="G211" s="407" t="s">
        <v>240</v>
      </c>
      <c r="H211" s="406" t="s">
        <v>241</v>
      </c>
      <c r="I211" s="408" t="s">
        <v>242</v>
      </c>
      <c r="J211" s="409" t="s">
        <v>278</v>
      </c>
      <c r="K211" s="408" t="s">
        <v>244</v>
      </c>
      <c r="L211" s="409" t="s">
        <v>245</v>
      </c>
      <c r="M211" s="408" t="s">
        <v>246</v>
      </c>
      <c r="N211" s="409" t="s">
        <v>247</v>
      </c>
      <c r="O211" s="407" t="s">
        <v>248</v>
      </c>
      <c r="P211" s="406" t="s">
        <v>290</v>
      </c>
      <c r="Q211" s="300"/>
    </row>
    <row r="212" spans="1:18" ht="14.25" hidden="1" customHeight="1" outlineLevel="1">
      <c r="A212" s="300"/>
      <c r="B212" s="832" t="s">
        <v>249</v>
      </c>
      <c r="C212" s="833"/>
      <c r="D212" s="410" t="str">
        <f>D201</f>
        <v/>
      </c>
      <c r="E212" s="267">
        <f>SUM(E79,E143)</f>
        <v>0</v>
      </c>
      <c r="F212" s="268">
        <f>E212- G212</f>
        <v>0</v>
      </c>
      <c r="G212" s="269">
        <f>SUM(G79,G143)</f>
        <v>0</v>
      </c>
      <c r="H212" s="270">
        <f>SUM(I212:N212)</f>
        <v>0</v>
      </c>
      <c r="I212" s="271">
        <f t="shared" ref="I212:N214" si="17">SUM(I79,I143)</f>
        <v>0</v>
      </c>
      <c r="J212" s="272">
        <f t="shared" si="17"/>
        <v>0</v>
      </c>
      <c r="K212" s="271">
        <f t="shared" si="17"/>
        <v>0</v>
      </c>
      <c r="L212" s="272">
        <f t="shared" si="17"/>
        <v>0</v>
      </c>
      <c r="M212" s="271">
        <f t="shared" si="17"/>
        <v>0</v>
      </c>
      <c r="N212" s="272">
        <f t="shared" si="17"/>
        <v>0</v>
      </c>
      <c r="O212" s="341">
        <f>+G212-H212</f>
        <v>0</v>
      </c>
      <c r="P212" s="418" t="e">
        <f>(F212+I212+J212)/E212</f>
        <v>#DIV/0!</v>
      </c>
      <c r="Q212" s="300"/>
    </row>
    <row r="213" spans="1:18" ht="14.25" hidden="1" customHeight="1" outlineLevel="1">
      <c r="A213" s="300"/>
      <c r="B213" s="834" t="s">
        <v>250</v>
      </c>
      <c r="C213" s="835"/>
      <c r="D213" s="412" t="str">
        <f>D202</f>
        <v/>
      </c>
      <c r="E213" s="275">
        <f>SUM(E80,E144)</f>
        <v>0</v>
      </c>
      <c r="F213" s="276">
        <f>E213- G213</f>
        <v>0</v>
      </c>
      <c r="G213" s="275">
        <f>SUM(G80,G144)</f>
        <v>0</v>
      </c>
      <c r="H213" s="277">
        <f>SUM(I213:N213)</f>
        <v>0</v>
      </c>
      <c r="I213" s="278">
        <f t="shared" si="17"/>
        <v>0</v>
      </c>
      <c r="J213" s="279">
        <f t="shared" si="17"/>
        <v>0</v>
      </c>
      <c r="K213" s="278">
        <f t="shared" si="17"/>
        <v>0</v>
      </c>
      <c r="L213" s="279">
        <f t="shared" si="17"/>
        <v>0</v>
      </c>
      <c r="M213" s="278">
        <f t="shared" si="17"/>
        <v>0</v>
      </c>
      <c r="N213" s="279">
        <f t="shared" si="17"/>
        <v>0</v>
      </c>
      <c r="O213" s="342">
        <f>+G213-H213</f>
        <v>0</v>
      </c>
      <c r="P213" s="419" t="e">
        <f>(F213+I213+J213)/E213</f>
        <v>#DIV/0!</v>
      </c>
      <c r="Q213" s="300"/>
      <c r="R213" s="363"/>
    </row>
    <row r="214" spans="1:18" ht="15" hidden="1" customHeight="1" outlineLevel="1" thickBot="1">
      <c r="A214" s="300"/>
      <c r="B214" s="836" t="s">
        <v>251</v>
      </c>
      <c r="C214" s="837"/>
      <c r="D214" s="414" t="str">
        <f>D203</f>
        <v/>
      </c>
      <c r="E214" s="282">
        <f>SUM(E81,E145)</f>
        <v>0</v>
      </c>
      <c r="F214" s="283">
        <f>E214- G214</f>
        <v>0</v>
      </c>
      <c r="G214" s="282">
        <f>SUM(G81,G145)</f>
        <v>0</v>
      </c>
      <c r="H214" s="284">
        <f>SUM(I214:N214)</f>
        <v>0</v>
      </c>
      <c r="I214" s="285">
        <f t="shared" si="17"/>
        <v>0</v>
      </c>
      <c r="J214" s="286">
        <f t="shared" si="17"/>
        <v>0</v>
      </c>
      <c r="K214" s="285">
        <f t="shared" si="17"/>
        <v>0</v>
      </c>
      <c r="L214" s="286">
        <f t="shared" si="17"/>
        <v>0</v>
      </c>
      <c r="M214" s="285">
        <f t="shared" si="17"/>
        <v>0</v>
      </c>
      <c r="N214" s="286">
        <f t="shared" si="17"/>
        <v>0</v>
      </c>
      <c r="O214" s="343">
        <f>+G214-H214</f>
        <v>0</v>
      </c>
      <c r="P214" s="417" t="e">
        <f>(F214+I214+J214)/E214</f>
        <v>#DIV/0!</v>
      </c>
      <c r="Q214" s="300"/>
    </row>
    <row r="215" spans="1:18" ht="15" hidden="1" customHeight="1" outlineLevel="1" thickBot="1">
      <c r="A215" s="300"/>
      <c r="B215" s="838" t="s">
        <v>252</v>
      </c>
      <c r="C215" s="839"/>
      <c r="D215" s="416"/>
      <c r="E215" s="344">
        <f t="shared" ref="E215:O215" si="18">SUM(E212:E214)</f>
        <v>0</v>
      </c>
      <c r="F215" s="344">
        <f t="shared" si="18"/>
        <v>0</v>
      </c>
      <c r="G215" s="344">
        <f t="shared" si="18"/>
        <v>0</v>
      </c>
      <c r="H215" s="345">
        <f t="shared" si="18"/>
        <v>0</v>
      </c>
      <c r="I215" s="346">
        <f t="shared" si="18"/>
        <v>0</v>
      </c>
      <c r="J215" s="347">
        <f t="shared" si="18"/>
        <v>0</v>
      </c>
      <c r="K215" s="346">
        <f t="shared" si="18"/>
        <v>0</v>
      </c>
      <c r="L215" s="348">
        <f t="shared" si="18"/>
        <v>0</v>
      </c>
      <c r="M215" s="346">
        <f t="shared" si="18"/>
        <v>0</v>
      </c>
      <c r="N215" s="348">
        <f t="shared" si="18"/>
        <v>0</v>
      </c>
      <c r="O215" s="344">
        <f t="shared" si="18"/>
        <v>0</v>
      </c>
      <c r="P215" s="417" t="e">
        <f>(F215+I215+J215)/E215</f>
        <v>#DIV/0!</v>
      </c>
      <c r="Q215" s="300"/>
    </row>
    <row r="216" spans="1:18" ht="12" customHeight="1" collapsed="1">
      <c r="A216" s="300"/>
      <c r="B216" s="349"/>
      <c r="C216" s="349"/>
      <c r="D216" s="349"/>
      <c r="E216" s="349"/>
      <c r="F216" s="349"/>
      <c r="G216" s="349"/>
      <c r="H216" s="349"/>
      <c r="I216" s="349"/>
      <c r="J216" s="349"/>
      <c r="K216" s="349"/>
      <c r="L216" s="349"/>
      <c r="M216" s="349"/>
      <c r="N216" s="302"/>
      <c r="O216" s="302"/>
      <c r="P216" s="300"/>
      <c r="Q216" s="300"/>
    </row>
    <row r="217" spans="1:18" ht="12" customHeight="1" thickBot="1">
      <c r="B217" s="363"/>
      <c r="C217" s="363"/>
      <c r="D217" s="363"/>
      <c r="E217" s="363"/>
      <c r="F217" s="363"/>
      <c r="G217" s="363"/>
      <c r="H217" s="363"/>
      <c r="I217" s="363"/>
      <c r="J217" s="363"/>
      <c r="K217" s="363"/>
      <c r="L217" s="363"/>
      <c r="M217" s="363"/>
      <c r="N217" s="358"/>
      <c r="O217" s="358"/>
    </row>
    <row r="218" spans="1:18" ht="14.4">
      <c r="B218" s="358"/>
      <c r="C218" s="358"/>
      <c r="D218" s="358"/>
      <c r="E218" s="358"/>
      <c r="F218" s="358"/>
      <c r="G218" s="358"/>
      <c r="H218" s="358"/>
      <c r="I218" s="358"/>
      <c r="J218" s="358"/>
      <c r="K218" s="358"/>
      <c r="L218" s="358"/>
      <c r="M218" s="823" t="str">
        <f>IF(COUNTIF(R22:W145,"エラー")=0,"OK","エラー")</f>
        <v>OK</v>
      </c>
      <c r="N218" s="824"/>
      <c r="O218" s="358"/>
    </row>
    <row r="219" spans="1:18" ht="14.4">
      <c r="B219" s="358"/>
      <c r="C219" s="358"/>
      <c r="D219" s="358"/>
      <c r="E219" s="358"/>
      <c r="F219" s="358"/>
      <c r="G219" s="358"/>
      <c r="H219" s="358"/>
      <c r="I219" s="358"/>
      <c r="J219" s="358"/>
      <c r="K219" s="358"/>
      <c r="L219" s="358"/>
      <c r="M219" s="825"/>
      <c r="N219" s="826"/>
      <c r="O219" s="358"/>
    </row>
    <row r="220" spans="1:18" ht="13.8" thickBot="1">
      <c r="M220" s="827"/>
      <c r="N220" s="828"/>
    </row>
    <row r="221" spans="1:18" ht="8.25" customHeight="1"/>
    <row r="222" spans="1:18" ht="85.5" customHeight="1">
      <c r="M222" s="829" t="str">
        <f>IF(M218="エラー","右欄外のエラー欄を確認し、エラーが出ている箇所を修正してください","")</f>
        <v/>
      </c>
      <c r="N222" s="829"/>
      <c r="O222" s="829"/>
      <c r="P222" s="829"/>
      <c r="Q222" s="829"/>
    </row>
  </sheetData>
  <mergeCells count="339">
    <mergeCell ref="N21:O21"/>
    <mergeCell ref="B3:H3"/>
    <mergeCell ref="S23:S26"/>
    <mergeCell ref="T23:T26"/>
    <mergeCell ref="U23:U26"/>
    <mergeCell ref="I24:J24"/>
    <mergeCell ref="K24:L24"/>
    <mergeCell ref="M24:N24"/>
    <mergeCell ref="B22:C26"/>
    <mergeCell ref="D22:D26"/>
    <mergeCell ref="E22:E25"/>
    <mergeCell ref="F22:F25"/>
    <mergeCell ref="G22:O22"/>
    <mergeCell ref="R22:U22"/>
    <mergeCell ref="G23:G25"/>
    <mergeCell ref="H23:N23"/>
    <mergeCell ref="O23:O25"/>
    <mergeCell ref="R23:R26"/>
    <mergeCell ref="H34:O34"/>
    <mergeCell ref="J35:K35"/>
    <mergeCell ref="L35:M35"/>
    <mergeCell ref="J36:K36"/>
    <mergeCell ref="L36:M36"/>
    <mergeCell ref="J37:K37"/>
    <mergeCell ref="L37:M37"/>
    <mergeCell ref="B27:C27"/>
    <mergeCell ref="R27:R29"/>
    <mergeCell ref="B28:C28"/>
    <mergeCell ref="B29:C29"/>
    <mergeCell ref="B30:C30"/>
    <mergeCell ref="H33:O33"/>
    <mergeCell ref="J38:K38"/>
    <mergeCell ref="L38:M38"/>
    <mergeCell ref="B42:C46"/>
    <mergeCell ref="D42:D46"/>
    <mergeCell ref="E42:E45"/>
    <mergeCell ref="F42:F45"/>
    <mergeCell ref="G42:O42"/>
    <mergeCell ref="K44:L44"/>
    <mergeCell ref="M44:N44"/>
    <mergeCell ref="R42:V42"/>
    <mergeCell ref="G43:G45"/>
    <mergeCell ref="H43:N43"/>
    <mergeCell ref="O43:O45"/>
    <mergeCell ref="R43:R46"/>
    <mergeCell ref="S43:S46"/>
    <mergeCell ref="T43:T46"/>
    <mergeCell ref="U43:U46"/>
    <mergeCell ref="V43:V46"/>
    <mergeCell ref="I44:J44"/>
    <mergeCell ref="H54:O54"/>
    <mergeCell ref="J55:K55"/>
    <mergeCell ref="L55:M55"/>
    <mergeCell ref="J56:K56"/>
    <mergeCell ref="L56:M56"/>
    <mergeCell ref="J57:K57"/>
    <mergeCell ref="L57:M57"/>
    <mergeCell ref="B47:C47"/>
    <mergeCell ref="R47:R49"/>
    <mergeCell ref="B48:C48"/>
    <mergeCell ref="B49:C49"/>
    <mergeCell ref="B50:C50"/>
    <mergeCell ref="H53:O53"/>
    <mergeCell ref="J58:K58"/>
    <mergeCell ref="L58:M58"/>
    <mergeCell ref="N60:O60"/>
    <mergeCell ref="B61:C65"/>
    <mergeCell ref="D61:D65"/>
    <mergeCell ref="E61:E64"/>
    <mergeCell ref="F61:F64"/>
    <mergeCell ref="G61:O61"/>
    <mergeCell ref="K63:L63"/>
    <mergeCell ref="M63:N63"/>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N73:O73"/>
    <mergeCell ref="B74:C78"/>
    <mergeCell ref="D74:D78"/>
    <mergeCell ref="E74:E77"/>
    <mergeCell ref="F74:F77"/>
    <mergeCell ref="G74:O74"/>
    <mergeCell ref="I76:J76"/>
    <mergeCell ref="K76:L76"/>
    <mergeCell ref="M76:N76"/>
    <mergeCell ref="R74:W74"/>
    <mergeCell ref="G75:G77"/>
    <mergeCell ref="H75:N75"/>
    <mergeCell ref="O75:O77"/>
    <mergeCell ref="R75:R78"/>
    <mergeCell ref="S75:S78"/>
    <mergeCell ref="T75:T78"/>
    <mergeCell ref="U75:U78"/>
    <mergeCell ref="V75:V78"/>
    <mergeCell ref="W75:W7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J103:K103"/>
    <mergeCell ref="L103:M103"/>
    <mergeCell ref="B106:C110"/>
    <mergeCell ref="D106:D110"/>
    <mergeCell ref="E106:E109"/>
    <mergeCell ref="F106:F109"/>
    <mergeCell ref="G106:O106"/>
    <mergeCell ref="K108:L108"/>
    <mergeCell ref="M108:N108"/>
    <mergeCell ref="R106:V106"/>
    <mergeCell ref="G107:G109"/>
    <mergeCell ref="H107:N107"/>
    <mergeCell ref="O107:O109"/>
    <mergeCell ref="R107:R110"/>
    <mergeCell ref="S107:S110"/>
    <mergeCell ref="T107:T110"/>
    <mergeCell ref="U107:U110"/>
    <mergeCell ref="V107:V110"/>
    <mergeCell ref="I108:J108"/>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J122:K122"/>
    <mergeCell ref="L122:M122"/>
    <mergeCell ref="N124:O124"/>
    <mergeCell ref="B125:C129"/>
    <mergeCell ref="D125:D129"/>
    <mergeCell ref="E125:E128"/>
    <mergeCell ref="F125:F128"/>
    <mergeCell ref="G125:O125"/>
    <mergeCell ref="K127:L127"/>
    <mergeCell ref="M127:N127"/>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P150:P153"/>
    <mergeCell ref="G151:G153"/>
    <mergeCell ref="H151:N151"/>
    <mergeCell ref="O151:O153"/>
    <mergeCell ref="I152:J152"/>
    <mergeCell ref="B143:C143"/>
    <mergeCell ref="R143:R145"/>
    <mergeCell ref="B144:C144"/>
    <mergeCell ref="B145:C145"/>
    <mergeCell ref="B146:C146"/>
    <mergeCell ref="B147:N147"/>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80:C180"/>
    <mergeCell ref="K180:L180"/>
    <mergeCell ref="B182:J182"/>
    <mergeCell ref="K182:L182"/>
    <mergeCell ref="B183:C187"/>
    <mergeCell ref="D183:D187"/>
    <mergeCell ref="E183:E186"/>
    <mergeCell ref="F183:F186"/>
    <mergeCell ref="H183:K183"/>
    <mergeCell ref="L183:L187"/>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93:I193"/>
    <mergeCell ref="K193:L193"/>
    <mergeCell ref="B194:C194"/>
    <mergeCell ref="N195:P195"/>
    <mergeCell ref="B196:C200"/>
    <mergeCell ref="D196:D200"/>
    <mergeCell ref="E196:E199"/>
    <mergeCell ref="F196:F199"/>
    <mergeCell ref="G196:O196"/>
    <mergeCell ref="P196:P199"/>
    <mergeCell ref="B201:C201"/>
    <mergeCell ref="B202:C202"/>
    <mergeCell ref="B203:C203"/>
    <mergeCell ref="B204:C204"/>
    <mergeCell ref="B206:C206"/>
    <mergeCell ref="N206:P206"/>
    <mergeCell ref="G197:G199"/>
    <mergeCell ref="H197:N197"/>
    <mergeCell ref="O197:O199"/>
    <mergeCell ref="I198:J198"/>
    <mergeCell ref="K198:L198"/>
    <mergeCell ref="M198:N198"/>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s>
  <phoneticPr fontId="13"/>
  <conditionalFormatting sqref="R20:W145">
    <cfRule type="cellIs" dxfId="0" priority="1" stopIfTrue="1" operator="equal">
      <formula>"エラー"</formula>
    </cfRule>
  </conditionalFormatting>
  <dataValidations count="9">
    <dataValidation type="list" allowBlank="1" showInputMessage="1" showErrorMessage="1" sqref="J120:M122 J101:M103" xr:uid="{6BA55556-9A1D-48B7-8A0C-1B6E7CA552CA}">
      <formula1>"2021年度,2022年度,2023年度,2024年度,2025年度以降"</formula1>
    </dataValidation>
    <dataValidation type="list" allowBlank="1" showDropDown="1" showInputMessage="1" showErrorMessage="1" sqref="D47:D49 D111:D113" xr:uid="{3FB18439-E872-44C7-B2DE-FA6948AFA94F}">
      <formula1>"○"</formula1>
    </dataValidation>
    <dataValidation imeMode="halfAlpha" allowBlank="1" showInputMessage="1" showErrorMessage="1" sqref="F143:F145 F155:F157 F188:K190 F130:F132 F201:F203 F92:F94 F111:F113 F79:F81 E4:H15 F27:F29 F166:F168 F212:F214 F47:F49 F66:F68 F177:K179" xr:uid="{AE3B22AD-271B-423F-8EBA-965047781EA2}"/>
    <dataValidation type="list" allowBlank="1" showInputMessage="1" showErrorMessage="1" sqref="D27:D29 D92:D94" xr:uid="{7EFBA3EB-9FB7-4EEF-B8D4-3EAA8D0FA7A0}">
      <formula1>"○"</formula1>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489E45AF-ED1C-4346-AE31-D6A9EFD08D4A}">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7C7F6019-D80D-493A-9ED5-341D9CB76ADA}">
      <formula1>0</formula1>
      <formula2>1000000000000000000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7D4AF5D1-67B8-4FCB-ABCF-309C147D4A47}">
      <formula1>0</formula1>
      <formula2>1000</formula2>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CFF8272D-8301-4BBB-AFDD-7A4D5B2132A0}">
      <formula1>0</formula1>
      <formula2>1000</formula2>
    </dataValidation>
    <dataValidation type="list" allowBlank="1" showInputMessage="1" showErrorMessage="1" sqref="J36:M38 J56:M58" xr:uid="{12E127A7-FD90-40E0-88BA-1E1F249DADCC}">
      <formula1>"2019年度,2020年度,2021年度,2022年度,2023年度,2024年度,2025年度以降"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2:C49"/>
  <sheetViews>
    <sheetView zoomScaleNormal="100" workbookViewId="0">
      <selection activeCell="C6" sqref="C6"/>
    </sheetView>
  </sheetViews>
  <sheetFormatPr defaultColWidth="9" defaultRowHeight="13.2"/>
  <cols>
    <col min="1" max="1" width="10.44140625" style="27" bestFit="1" customWidth="1"/>
    <col min="2" max="16384" width="9" style="26"/>
  </cols>
  <sheetData>
    <row r="2" spans="1:3" ht="14.4">
      <c r="A2" s="25" t="s">
        <v>52</v>
      </c>
    </row>
    <row r="3" spans="1:3">
      <c r="A3" s="27" t="s">
        <v>53</v>
      </c>
      <c r="C3" s="36">
        <v>0.5</v>
      </c>
    </row>
    <row r="4" spans="1:3">
      <c r="A4" s="27" t="s">
        <v>54</v>
      </c>
      <c r="C4" s="36">
        <v>0.33333333333333331</v>
      </c>
    </row>
    <row r="5" spans="1:3">
      <c r="A5" s="27" t="s">
        <v>55</v>
      </c>
    </row>
    <row r="6" spans="1:3">
      <c r="A6" s="27" t="s">
        <v>56</v>
      </c>
    </row>
    <row r="7" spans="1:3">
      <c r="A7" s="27" t="s">
        <v>57</v>
      </c>
    </row>
    <row r="8" spans="1:3">
      <c r="A8" s="27" t="s">
        <v>58</v>
      </c>
    </row>
    <row r="9" spans="1:3">
      <c r="A9" s="27" t="s">
        <v>59</v>
      </c>
    </row>
    <row r="10" spans="1:3">
      <c r="A10" s="27" t="s">
        <v>60</v>
      </c>
    </row>
    <row r="11" spans="1:3">
      <c r="A11" s="27" t="s">
        <v>61</v>
      </c>
    </row>
    <row r="12" spans="1:3">
      <c r="A12" s="27" t="s">
        <v>62</v>
      </c>
    </row>
    <row r="13" spans="1:3">
      <c r="A13" s="27" t="s">
        <v>63</v>
      </c>
    </row>
    <row r="14" spans="1:3">
      <c r="A14" s="27" t="s">
        <v>64</v>
      </c>
    </row>
    <row r="15" spans="1:3">
      <c r="A15" s="27" t="s">
        <v>65</v>
      </c>
    </row>
    <row r="16" spans="1:3">
      <c r="A16" s="27" t="s">
        <v>66</v>
      </c>
    </row>
    <row r="17" spans="1:1">
      <c r="A17" s="27" t="s">
        <v>67</v>
      </c>
    </row>
    <row r="18" spans="1:1">
      <c r="A18" s="27" t="s">
        <v>68</v>
      </c>
    </row>
    <row r="19" spans="1:1">
      <c r="A19" s="27" t="s">
        <v>69</v>
      </c>
    </row>
    <row r="20" spans="1:1">
      <c r="A20" s="27" t="s">
        <v>70</v>
      </c>
    </row>
    <row r="21" spans="1:1">
      <c r="A21" s="27" t="s">
        <v>71</v>
      </c>
    </row>
    <row r="22" spans="1:1">
      <c r="A22" s="27" t="s">
        <v>72</v>
      </c>
    </row>
    <row r="23" spans="1:1">
      <c r="A23" s="27" t="s">
        <v>73</v>
      </c>
    </row>
    <row r="24" spans="1:1">
      <c r="A24" s="27" t="s">
        <v>74</v>
      </c>
    </row>
    <row r="25" spans="1:1">
      <c r="A25" s="27" t="s">
        <v>75</v>
      </c>
    </row>
    <row r="26" spans="1:1">
      <c r="A26" s="27" t="s">
        <v>76</v>
      </c>
    </row>
    <row r="27" spans="1:1">
      <c r="A27" s="27" t="s">
        <v>77</v>
      </c>
    </row>
    <row r="28" spans="1:1">
      <c r="A28" s="27" t="s">
        <v>78</v>
      </c>
    </row>
    <row r="29" spans="1:1">
      <c r="A29" s="27" t="s">
        <v>79</v>
      </c>
    </row>
    <row r="30" spans="1:1">
      <c r="A30" s="27" t="s">
        <v>80</v>
      </c>
    </row>
    <row r="31" spans="1:1">
      <c r="A31" s="27" t="s">
        <v>81</v>
      </c>
    </row>
    <row r="32" spans="1:1">
      <c r="A32" s="27" t="s">
        <v>82</v>
      </c>
    </row>
    <row r="33" spans="1:1">
      <c r="A33" s="27" t="s">
        <v>83</v>
      </c>
    </row>
    <row r="34" spans="1:1">
      <c r="A34" s="27" t="s">
        <v>84</v>
      </c>
    </row>
    <row r="35" spans="1:1">
      <c r="A35" s="27" t="s">
        <v>85</v>
      </c>
    </row>
    <row r="36" spans="1:1">
      <c r="A36" s="27" t="s">
        <v>86</v>
      </c>
    </row>
    <row r="37" spans="1:1">
      <c r="A37" s="27" t="s">
        <v>87</v>
      </c>
    </row>
    <row r="38" spans="1:1">
      <c r="A38" s="27" t="s">
        <v>88</v>
      </c>
    </row>
    <row r="39" spans="1:1">
      <c r="A39" s="27" t="s">
        <v>89</v>
      </c>
    </row>
    <row r="40" spans="1:1">
      <c r="A40" s="27" t="s">
        <v>90</v>
      </c>
    </row>
    <row r="41" spans="1:1">
      <c r="A41" s="27" t="s">
        <v>91</v>
      </c>
    </row>
    <row r="42" spans="1:1">
      <c r="A42" s="27" t="s">
        <v>92</v>
      </c>
    </row>
    <row r="43" spans="1:1">
      <c r="A43" s="27" t="s">
        <v>93</v>
      </c>
    </row>
    <row r="44" spans="1:1">
      <c r="A44" s="27" t="s">
        <v>94</v>
      </c>
    </row>
    <row r="45" spans="1:1">
      <c r="A45" s="27" t="s">
        <v>95</v>
      </c>
    </row>
    <row r="46" spans="1:1">
      <c r="A46" s="27" t="s">
        <v>96</v>
      </c>
    </row>
    <row r="47" spans="1:1">
      <c r="A47" s="27" t="s">
        <v>97</v>
      </c>
    </row>
    <row r="48" spans="1:1">
      <c r="A48" s="27" t="s">
        <v>98</v>
      </c>
    </row>
    <row r="49" spans="1:1">
      <c r="A49" s="27" t="s">
        <v>99</v>
      </c>
    </row>
  </sheetData>
  <phoneticPr fontId="13"/>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3"/>
    <pageSetUpPr fitToPage="1"/>
  </sheetPr>
  <dimension ref="A1:P37"/>
  <sheetViews>
    <sheetView view="pageBreakPreview" topLeftCell="A23" zoomScaleNormal="85" zoomScaleSheetLayoutView="100" workbookViewId="0">
      <selection activeCell="N8" sqref="N8"/>
    </sheetView>
  </sheetViews>
  <sheetFormatPr defaultRowHeight="13.2"/>
  <cols>
    <col min="1" max="1" width="4.88671875" customWidth="1"/>
    <col min="2" max="2" width="20.88671875" customWidth="1"/>
    <col min="3" max="3" width="5.109375" customWidth="1"/>
    <col min="4" max="4" width="15.44140625" customWidth="1"/>
    <col min="5" max="6" width="5.109375" customWidth="1"/>
    <col min="7" max="7" width="17.109375" customWidth="1"/>
    <col min="8" max="8" width="4.21875" bestFit="1" customWidth="1"/>
    <col min="9" max="9" width="5.109375" customWidth="1"/>
    <col min="10" max="10" width="17.109375" customWidth="1"/>
    <col min="11" max="11" width="5" customWidth="1"/>
    <col min="12" max="12" width="12.109375" bestFit="1" customWidth="1"/>
  </cols>
  <sheetData>
    <row r="1" spans="1:11" ht="13.8" thickBot="1">
      <c r="I1" s="583" t="s">
        <v>0</v>
      </c>
      <c r="J1" s="583"/>
      <c r="K1" s="583"/>
    </row>
    <row r="2" spans="1:11" ht="18" customHeight="1" thickBot="1">
      <c r="C2" s="1"/>
      <c r="D2" s="1"/>
      <c r="E2" s="1"/>
      <c r="F2" s="1"/>
      <c r="G2" s="2" t="s">
        <v>1</v>
      </c>
      <c r="H2" s="584"/>
      <c r="I2" s="585"/>
      <c r="J2" s="585"/>
      <c r="K2" s="586"/>
    </row>
    <row r="3" spans="1:11" ht="6.75" customHeight="1"/>
    <row r="4" spans="1:11" ht="28.5" customHeight="1">
      <c r="A4" s="587" t="s">
        <v>351</v>
      </c>
      <c r="B4" s="587"/>
      <c r="C4" s="588"/>
      <c r="D4" s="588"/>
      <c r="E4" s="588"/>
      <c r="F4" s="588"/>
      <c r="G4" s="588"/>
      <c r="H4" s="588"/>
      <c r="I4" s="588"/>
      <c r="J4" s="588"/>
      <c r="K4" s="588"/>
    </row>
    <row r="5" spans="1:11" s="4" customFormat="1" ht="5.25" customHeight="1">
      <c r="A5" s="3"/>
      <c r="B5" s="3"/>
      <c r="C5" s="3"/>
      <c r="D5" s="3"/>
      <c r="E5" s="3"/>
      <c r="F5" s="3"/>
      <c r="G5" s="3"/>
      <c r="H5" s="3"/>
      <c r="I5" s="3"/>
      <c r="J5" s="3"/>
      <c r="K5" s="3"/>
    </row>
    <row r="6" spans="1:11" ht="13.8" thickBot="1">
      <c r="G6" s="589" t="s">
        <v>2</v>
      </c>
      <c r="H6" s="589"/>
      <c r="I6" s="590"/>
      <c r="J6" s="590"/>
      <c r="K6" s="590"/>
    </row>
    <row r="7" spans="1:11" ht="35.25" customHeight="1">
      <c r="A7" s="576" t="s">
        <v>16</v>
      </c>
      <c r="B7" s="577"/>
      <c r="C7" s="578"/>
      <c r="D7" s="579"/>
      <c r="E7" s="579"/>
      <c r="F7" s="580"/>
      <c r="G7" s="11" t="s">
        <v>210</v>
      </c>
      <c r="H7" s="581"/>
      <c r="I7" s="581"/>
      <c r="J7" s="581"/>
      <c r="K7" s="582"/>
    </row>
    <row r="8" spans="1:11" ht="35.25" customHeight="1">
      <c r="A8" s="562" t="s">
        <v>17</v>
      </c>
      <c r="B8" s="563"/>
      <c r="C8" s="570"/>
      <c r="D8" s="571"/>
      <c r="E8" s="571"/>
      <c r="F8" s="572"/>
      <c r="G8" s="497" t="s">
        <v>348</v>
      </c>
      <c r="H8" s="573"/>
      <c r="I8" s="574"/>
      <c r="J8" s="574"/>
      <c r="K8" s="575"/>
    </row>
    <row r="9" spans="1:11" ht="35.25" customHeight="1">
      <c r="A9" s="562" t="s">
        <v>18</v>
      </c>
      <c r="B9" s="563"/>
      <c r="C9" s="564"/>
      <c r="D9" s="565"/>
      <c r="E9" s="565"/>
      <c r="F9" s="566"/>
      <c r="G9" s="31" t="s">
        <v>19</v>
      </c>
      <c r="H9" s="564"/>
      <c r="I9" s="565"/>
      <c r="J9" s="565"/>
      <c r="K9" s="567"/>
    </row>
    <row r="10" spans="1:11" ht="35.25" customHeight="1">
      <c r="A10" s="562" t="s">
        <v>4</v>
      </c>
      <c r="B10" s="563"/>
      <c r="C10" s="568"/>
      <c r="D10" s="568"/>
      <c r="E10" s="568"/>
      <c r="F10" s="568"/>
      <c r="G10" s="31"/>
      <c r="H10" s="568"/>
      <c r="I10" s="568"/>
      <c r="J10" s="568"/>
      <c r="K10" s="569"/>
    </row>
    <row r="11" spans="1:11" ht="35.25" customHeight="1">
      <c r="A11" s="603" t="s">
        <v>15</v>
      </c>
      <c r="B11" s="604"/>
      <c r="C11" s="591"/>
      <c r="D11" s="592"/>
      <c r="E11" s="592"/>
      <c r="F11" s="592"/>
      <c r="G11" s="592"/>
      <c r="H11" s="592"/>
      <c r="I11" s="592"/>
      <c r="J11" s="592"/>
      <c r="K11" s="593"/>
    </row>
    <row r="12" spans="1:11" ht="35.25" customHeight="1" thickBot="1">
      <c r="A12" s="605" t="s">
        <v>5</v>
      </c>
      <c r="B12" s="606"/>
      <c r="C12" s="594"/>
      <c r="D12" s="595"/>
      <c r="E12" s="595"/>
      <c r="F12" s="595"/>
      <c r="G12" s="595"/>
      <c r="H12" s="595"/>
      <c r="I12" s="595"/>
      <c r="J12" s="595"/>
      <c r="K12" s="596"/>
    </row>
    <row r="13" spans="1:11" ht="18" customHeight="1" thickTop="1">
      <c r="A13" s="20" t="s">
        <v>20</v>
      </c>
      <c r="B13" s="600" t="s">
        <v>21</v>
      </c>
      <c r="C13" s="601"/>
      <c r="D13" s="601"/>
      <c r="E13" s="601"/>
      <c r="F13" s="602"/>
      <c r="G13" s="5" t="s">
        <v>6</v>
      </c>
      <c r="H13" s="597" t="s">
        <v>7</v>
      </c>
      <c r="I13" s="598"/>
      <c r="J13" s="597" t="s">
        <v>8</v>
      </c>
      <c r="K13" s="599"/>
    </row>
    <row r="14" spans="1:11" ht="18" customHeight="1">
      <c r="A14" s="28">
        <v>1</v>
      </c>
      <c r="B14" s="610" t="str">
        <f>_xlfn.XLOOKUP(A14,'07_見積書整理表'!B:B,'07_見積書整理表'!D:D,"")</f>
        <v/>
      </c>
      <c r="C14" s="611"/>
      <c r="D14" s="611"/>
      <c r="E14" s="611"/>
      <c r="F14" s="612"/>
      <c r="G14" s="6"/>
      <c r="H14" s="613" t="str">
        <f>_xlfn.XLOOKUP(A14,'07_見積書整理表'!B:B,'07_見積書整理表'!G:G,"")</f>
        <v/>
      </c>
      <c r="I14" s="614"/>
      <c r="J14" s="615" t="str">
        <f>_xlfn.XLOOKUP(A14,'07_見積書整理表'!B:B,'07_見積書整理表'!O:O,"")</f>
        <v/>
      </c>
      <c r="K14" s="616"/>
    </row>
    <row r="15" spans="1:11" ht="18" customHeight="1">
      <c r="A15" s="29">
        <v>2</v>
      </c>
      <c r="B15" s="607" t="str">
        <f>_xlfn.XLOOKUP(A15,'07_見積書整理表'!B:B,'07_見積書整理表'!D:D,"")</f>
        <v/>
      </c>
      <c r="C15" s="608"/>
      <c r="D15" s="608"/>
      <c r="E15" s="608"/>
      <c r="F15" s="609"/>
      <c r="G15" s="7"/>
      <c r="H15" s="617" t="str">
        <f>_xlfn.XLOOKUP(A15,'07_見積書整理表'!B:B,'07_見積書整理表'!G:G,"")</f>
        <v/>
      </c>
      <c r="I15" s="618"/>
      <c r="J15" s="619" t="str">
        <f>_xlfn.XLOOKUP(A15,'07_見積書整理表'!B:B,'07_見積書整理表'!O:O,"")</f>
        <v/>
      </c>
      <c r="K15" s="620"/>
    </row>
    <row r="16" spans="1:11" ht="18" customHeight="1">
      <c r="A16" s="29">
        <v>3</v>
      </c>
      <c r="B16" s="607" t="str">
        <f>_xlfn.XLOOKUP(A16,'07_見積書整理表'!B:B,'07_見積書整理表'!D:D,"")</f>
        <v/>
      </c>
      <c r="C16" s="608"/>
      <c r="D16" s="608"/>
      <c r="E16" s="608"/>
      <c r="F16" s="609"/>
      <c r="G16" s="7"/>
      <c r="H16" s="617" t="str">
        <f>_xlfn.XLOOKUP(A16,'07_見積書整理表'!B:B,'07_見積書整理表'!G:G,"")</f>
        <v/>
      </c>
      <c r="I16" s="618"/>
      <c r="J16" s="619" t="str">
        <f>_xlfn.XLOOKUP(A16,'07_見積書整理表'!B:B,'07_見積書整理表'!O:O,"")</f>
        <v/>
      </c>
      <c r="K16" s="620"/>
    </row>
    <row r="17" spans="1:16" ht="18" customHeight="1">
      <c r="A17" s="29">
        <v>4</v>
      </c>
      <c r="B17" s="607" t="str">
        <f>_xlfn.XLOOKUP(A17,'07_見積書整理表'!B:B,'07_見積書整理表'!D:D,"")</f>
        <v/>
      </c>
      <c r="C17" s="608"/>
      <c r="D17" s="608"/>
      <c r="E17" s="608"/>
      <c r="F17" s="609"/>
      <c r="G17" s="7"/>
      <c r="H17" s="617" t="str">
        <f>_xlfn.XLOOKUP(A17,'07_見積書整理表'!B:B,'07_見積書整理表'!G:G,"")</f>
        <v/>
      </c>
      <c r="I17" s="618"/>
      <c r="J17" s="619" t="str">
        <f>_xlfn.XLOOKUP(A17,'07_見積書整理表'!B:B,'07_見積書整理表'!O:O,"")</f>
        <v/>
      </c>
      <c r="K17" s="620"/>
    </row>
    <row r="18" spans="1:16" ht="18" customHeight="1">
      <c r="A18" s="29">
        <v>5</v>
      </c>
      <c r="B18" s="607" t="str">
        <f>_xlfn.XLOOKUP(A18,'07_見積書整理表'!B:B,'07_見積書整理表'!D:D,"")</f>
        <v/>
      </c>
      <c r="C18" s="608"/>
      <c r="D18" s="608"/>
      <c r="E18" s="608"/>
      <c r="F18" s="609"/>
      <c r="G18" s="7"/>
      <c r="H18" s="617" t="str">
        <f>_xlfn.XLOOKUP(A18,'07_見積書整理表'!B:B,'07_見積書整理表'!G:G,"")</f>
        <v/>
      </c>
      <c r="I18" s="618"/>
      <c r="J18" s="619" t="str">
        <f>_xlfn.XLOOKUP(A18,'07_見積書整理表'!B:B,'07_見積書整理表'!O:O,"")</f>
        <v/>
      </c>
      <c r="K18" s="620"/>
    </row>
    <row r="19" spans="1:16" ht="18" customHeight="1">
      <c r="A19" s="29">
        <v>6</v>
      </c>
      <c r="B19" s="607" t="str">
        <f>_xlfn.XLOOKUP(A19,'07_見積書整理表'!B:B,'07_見積書整理表'!D:D,"")</f>
        <v/>
      </c>
      <c r="C19" s="608"/>
      <c r="D19" s="608"/>
      <c r="E19" s="608"/>
      <c r="F19" s="609"/>
      <c r="G19" s="7"/>
      <c r="H19" s="617" t="str">
        <f>_xlfn.XLOOKUP(A19,'07_見積書整理表'!B:B,'07_見積書整理表'!G:G,"")</f>
        <v/>
      </c>
      <c r="I19" s="618"/>
      <c r="J19" s="619" t="str">
        <f>_xlfn.XLOOKUP(A19,'07_見積書整理表'!B:B,'07_見積書整理表'!O:O,"")</f>
        <v/>
      </c>
      <c r="K19" s="620"/>
    </row>
    <row r="20" spans="1:16" ht="18" customHeight="1">
      <c r="A20" s="29">
        <v>7</v>
      </c>
      <c r="B20" s="607" t="str">
        <f>_xlfn.XLOOKUP(A20,'07_見積書整理表'!B:B,'07_見積書整理表'!D:D,"")</f>
        <v/>
      </c>
      <c r="C20" s="608"/>
      <c r="D20" s="608"/>
      <c r="E20" s="608"/>
      <c r="F20" s="609"/>
      <c r="G20" s="7"/>
      <c r="H20" s="617" t="str">
        <f>_xlfn.XLOOKUP(A20,'07_見積書整理表'!B:B,'07_見積書整理表'!G:G,"")</f>
        <v/>
      </c>
      <c r="I20" s="618"/>
      <c r="J20" s="619" t="str">
        <f>_xlfn.XLOOKUP(A20,'07_見積書整理表'!B:B,'07_見積書整理表'!O:O,"")</f>
        <v/>
      </c>
      <c r="K20" s="620"/>
    </row>
    <row r="21" spans="1:16" ht="18" customHeight="1">
      <c r="A21" s="29">
        <v>8</v>
      </c>
      <c r="B21" s="607" t="str">
        <f>_xlfn.XLOOKUP(A21,'07_見積書整理表'!B:B,'07_見積書整理表'!D:D,"")</f>
        <v/>
      </c>
      <c r="C21" s="608"/>
      <c r="D21" s="608"/>
      <c r="E21" s="608"/>
      <c r="F21" s="609"/>
      <c r="G21" s="7"/>
      <c r="H21" s="617" t="str">
        <f>_xlfn.XLOOKUP(A21,'07_見積書整理表'!B:B,'07_見積書整理表'!G:G,"")</f>
        <v/>
      </c>
      <c r="I21" s="618"/>
      <c r="J21" s="619" t="str">
        <f>_xlfn.XLOOKUP(A21,'07_見積書整理表'!B:B,'07_見積書整理表'!O:O,"")</f>
        <v/>
      </c>
      <c r="K21" s="620"/>
    </row>
    <row r="22" spans="1:16" ht="18" customHeight="1">
      <c r="A22" s="29">
        <v>9</v>
      </c>
      <c r="B22" s="607" t="str">
        <f>_xlfn.XLOOKUP(A22,'07_見積書整理表'!B:B,'07_見積書整理表'!D:D,"")</f>
        <v/>
      </c>
      <c r="C22" s="608"/>
      <c r="D22" s="608"/>
      <c r="E22" s="608"/>
      <c r="F22" s="609"/>
      <c r="G22" s="7"/>
      <c r="H22" s="617" t="str">
        <f>_xlfn.XLOOKUP(A22,'07_見積書整理表'!B:B,'07_見積書整理表'!G:G,"")</f>
        <v/>
      </c>
      <c r="I22" s="618"/>
      <c r="J22" s="619" t="str">
        <f>_xlfn.XLOOKUP(A22,'07_見積書整理表'!B:B,'07_見積書整理表'!O:O,"")</f>
        <v/>
      </c>
      <c r="K22" s="620"/>
    </row>
    <row r="23" spans="1:16" ht="18" customHeight="1">
      <c r="A23" s="29">
        <v>10</v>
      </c>
      <c r="B23" s="607" t="str">
        <f>_xlfn.XLOOKUP(A23,'07_見積書整理表'!B:B,'07_見積書整理表'!D:D,"")</f>
        <v/>
      </c>
      <c r="C23" s="608"/>
      <c r="D23" s="608"/>
      <c r="E23" s="608"/>
      <c r="F23" s="609"/>
      <c r="G23" s="7"/>
      <c r="H23" s="617" t="str">
        <f>_xlfn.XLOOKUP(A23,'07_見積書整理表'!B:B,'07_見積書整理表'!G:G,"")</f>
        <v/>
      </c>
      <c r="I23" s="618"/>
      <c r="J23" s="619" t="str">
        <f>_xlfn.XLOOKUP(A23,'07_見積書整理表'!B:B,'07_見積書整理表'!O:O,"")</f>
        <v/>
      </c>
      <c r="K23" s="620"/>
    </row>
    <row r="24" spans="1:16" ht="18" customHeight="1">
      <c r="A24" s="421"/>
      <c r="B24" s="646" t="s">
        <v>317</v>
      </c>
      <c r="C24" s="647"/>
      <c r="D24" s="647"/>
      <c r="E24" s="647"/>
      <c r="F24" s="648"/>
      <c r="G24" s="7"/>
      <c r="H24" s="649"/>
      <c r="I24" s="650"/>
      <c r="J24" s="619">
        <f ca="1">'07_見積書整理表'!O60</f>
        <v>0</v>
      </c>
      <c r="K24" s="620"/>
    </row>
    <row r="25" spans="1:16" ht="18" customHeight="1" thickBot="1">
      <c r="A25" s="30"/>
      <c r="B25" s="529" t="s">
        <v>207</v>
      </c>
      <c r="C25" s="530"/>
      <c r="D25" s="530"/>
      <c r="E25" s="530"/>
      <c r="F25" s="531"/>
      <c r="G25" s="6"/>
      <c r="H25" s="624"/>
      <c r="I25" s="625"/>
      <c r="J25" s="626">
        <f ca="1">'07_見積書整理表'!O62</f>
        <v>0</v>
      </c>
      <c r="K25" s="627"/>
    </row>
    <row r="26" spans="1:16" ht="38.25" customHeight="1" thickTop="1" thickBot="1">
      <c r="A26" s="32"/>
      <c r="B26" s="33"/>
      <c r="C26" s="33"/>
      <c r="D26" s="33"/>
      <c r="E26" s="560" t="s">
        <v>106</v>
      </c>
      <c r="F26" s="561"/>
      <c r="G26" s="474">
        <f ca="1">'07_見積書整理表'!K64</f>
        <v>0</v>
      </c>
      <c r="H26" s="558" t="s">
        <v>105</v>
      </c>
      <c r="I26" s="559"/>
      <c r="J26" s="440">
        <f ca="1">'02-1_様式2-1（別紙）'!F51</f>
        <v>0</v>
      </c>
      <c r="K26" s="34" t="s">
        <v>9</v>
      </c>
      <c r="L26" t="s">
        <v>349</v>
      </c>
      <c r="O26" s="8"/>
    </row>
    <row r="27" spans="1:16" ht="37.5" customHeight="1" thickTop="1" thickBot="1">
      <c r="A27" s="554" t="s">
        <v>10</v>
      </c>
      <c r="B27" s="555"/>
      <c r="C27" s="628"/>
      <c r="D27" s="629"/>
      <c r="E27" s="630" t="s">
        <v>11</v>
      </c>
      <c r="F27" s="555"/>
      <c r="G27" s="438">
        <f>IF(H2="専門課程",1/2,1/3)</f>
        <v>0.33333333333333331</v>
      </c>
      <c r="H27" s="631" t="s">
        <v>12</v>
      </c>
      <c r="I27" s="632"/>
      <c r="J27" s="439">
        <f ca="1">ROUNDDOWN(J26*G27,-3)</f>
        <v>0</v>
      </c>
      <c r="K27" s="35" t="s">
        <v>9</v>
      </c>
      <c r="L27" t="s">
        <v>308</v>
      </c>
    </row>
    <row r="28" spans="1:16" ht="37.5" customHeight="1" thickTop="1" thickBot="1">
      <c r="A28" s="556" t="s">
        <v>343</v>
      </c>
      <c r="B28" s="557"/>
      <c r="C28" s="644" t="s">
        <v>344</v>
      </c>
      <c r="D28" s="645"/>
      <c r="E28" s="644"/>
      <c r="F28" s="645"/>
      <c r="G28" s="496" t="s">
        <v>13</v>
      </c>
      <c r="H28" s="634"/>
      <c r="I28" s="635"/>
      <c r="J28" s="635"/>
      <c r="K28" s="636"/>
    </row>
    <row r="29" spans="1:16" ht="39.75" customHeight="1" thickTop="1">
      <c r="A29" s="532" t="s">
        <v>100</v>
      </c>
      <c r="B29" s="533"/>
      <c r="C29" s="534"/>
      <c r="D29" s="535"/>
      <c r="E29" s="535"/>
      <c r="F29" s="536" t="s">
        <v>103</v>
      </c>
      <c r="G29" s="537"/>
      <c r="H29" s="537"/>
      <c r="I29" s="537"/>
      <c r="J29" s="537"/>
      <c r="K29" s="538"/>
    </row>
    <row r="30" spans="1:16" ht="42.75" customHeight="1">
      <c r="A30" s="539" t="s">
        <v>101</v>
      </c>
      <c r="B30" s="540"/>
      <c r="C30" s="541"/>
      <c r="D30" s="542"/>
      <c r="E30" s="542"/>
      <c r="F30" s="543"/>
      <c r="G30" s="544"/>
      <c r="H30" s="544"/>
      <c r="I30" s="544"/>
      <c r="J30" s="544"/>
      <c r="K30" s="545"/>
    </row>
    <row r="31" spans="1:16" ht="44.25" customHeight="1" thickBot="1">
      <c r="A31" s="549" t="s">
        <v>102</v>
      </c>
      <c r="B31" s="550"/>
      <c r="C31" s="551"/>
      <c r="D31" s="552"/>
      <c r="E31" s="553"/>
      <c r="F31" s="546"/>
      <c r="G31" s="547"/>
      <c r="H31" s="547"/>
      <c r="I31" s="547"/>
      <c r="J31" s="547"/>
      <c r="K31" s="548"/>
      <c r="M31" s="9"/>
      <c r="N31" s="9"/>
      <c r="O31" s="9"/>
      <c r="P31" s="9"/>
    </row>
    <row r="32" spans="1:16" ht="21.75" customHeight="1" thickTop="1">
      <c r="A32" s="637" t="s">
        <v>14</v>
      </c>
      <c r="B32" s="638"/>
      <c r="C32" s="638"/>
      <c r="D32" s="638"/>
      <c r="E32" s="638"/>
      <c r="F32" s="638"/>
      <c r="G32" s="638"/>
      <c r="H32" s="638"/>
      <c r="I32" s="638"/>
      <c r="J32" s="638"/>
      <c r="K32" s="639"/>
      <c r="M32" s="9"/>
      <c r="N32" s="9"/>
      <c r="O32" s="9"/>
      <c r="P32" s="9"/>
    </row>
    <row r="33" spans="1:16" ht="45" customHeight="1">
      <c r="A33" s="640"/>
      <c r="B33" s="544"/>
      <c r="C33" s="544"/>
      <c r="D33" s="544"/>
      <c r="E33" s="544"/>
      <c r="F33" s="544"/>
      <c r="G33" s="544"/>
      <c r="H33" s="544"/>
      <c r="I33" s="544"/>
      <c r="J33" s="544"/>
      <c r="K33" s="545"/>
      <c r="M33" s="9"/>
      <c r="N33" s="9"/>
      <c r="O33" s="9"/>
      <c r="P33" s="9"/>
    </row>
    <row r="34" spans="1:16" ht="45" customHeight="1" thickBot="1">
      <c r="A34" s="641"/>
      <c r="B34" s="642"/>
      <c r="C34" s="642"/>
      <c r="D34" s="642"/>
      <c r="E34" s="642"/>
      <c r="F34" s="642"/>
      <c r="G34" s="642"/>
      <c r="H34" s="642"/>
      <c r="I34" s="642"/>
      <c r="J34" s="642"/>
      <c r="K34" s="643"/>
      <c r="M34" s="9"/>
      <c r="N34" s="9"/>
      <c r="O34" s="9"/>
      <c r="P34" s="9"/>
    </row>
    <row r="35" spans="1:16" ht="26.25" customHeight="1" thickTop="1">
      <c r="A35" s="637" t="s">
        <v>104</v>
      </c>
      <c r="B35" s="638"/>
      <c r="C35" s="638"/>
      <c r="D35" s="638"/>
      <c r="E35" s="638"/>
      <c r="F35" s="638"/>
      <c r="G35" s="638"/>
      <c r="H35" s="638"/>
      <c r="I35" s="638"/>
      <c r="J35" s="638"/>
      <c r="K35" s="639"/>
    </row>
    <row r="36" spans="1:16" ht="109.5" customHeight="1" thickBot="1">
      <c r="A36" s="621"/>
      <c r="B36" s="622"/>
      <c r="C36" s="622"/>
      <c r="D36" s="622"/>
      <c r="E36" s="622"/>
      <c r="F36" s="622"/>
      <c r="G36" s="622"/>
      <c r="H36" s="622"/>
      <c r="I36" s="622"/>
      <c r="J36" s="622"/>
      <c r="K36" s="623"/>
    </row>
    <row r="37" spans="1:16">
      <c r="A37" s="633"/>
      <c r="B37" s="633"/>
      <c r="C37" s="633"/>
      <c r="D37" s="633"/>
      <c r="E37" s="633"/>
      <c r="F37" s="633"/>
      <c r="G37" s="633"/>
      <c r="H37" s="633"/>
      <c r="I37" s="633"/>
      <c r="J37" s="633"/>
      <c r="K37" s="633"/>
    </row>
  </sheetData>
  <dataConsolidate/>
  <mergeCells count="83">
    <mergeCell ref="J21:K21"/>
    <mergeCell ref="J22:K22"/>
    <mergeCell ref="J24:K24"/>
    <mergeCell ref="B21:F21"/>
    <mergeCell ref="B22:F22"/>
    <mergeCell ref="H21:I21"/>
    <mergeCell ref="H22:I22"/>
    <mergeCell ref="B24:F24"/>
    <mergeCell ref="H24:I24"/>
    <mergeCell ref="A37:K37"/>
    <mergeCell ref="H28:K28"/>
    <mergeCell ref="A32:K32"/>
    <mergeCell ref="A33:K34"/>
    <mergeCell ref="A35:K35"/>
    <mergeCell ref="E28:F28"/>
    <mergeCell ref="C28:D28"/>
    <mergeCell ref="B18:F18"/>
    <mergeCell ref="B19:F19"/>
    <mergeCell ref="B20:F20"/>
    <mergeCell ref="B23:F23"/>
    <mergeCell ref="A36:K36"/>
    <mergeCell ref="H25:I25"/>
    <mergeCell ref="J25:K25"/>
    <mergeCell ref="C27:D27"/>
    <mergeCell ref="E27:F27"/>
    <mergeCell ref="H27:I27"/>
    <mergeCell ref="H20:I20"/>
    <mergeCell ref="J20:K20"/>
    <mergeCell ref="H23:I23"/>
    <mergeCell ref="J23:K23"/>
    <mergeCell ref="H18:I18"/>
    <mergeCell ref="J18:K18"/>
    <mergeCell ref="H19:I19"/>
    <mergeCell ref="J19:K19"/>
    <mergeCell ref="H16:I16"/>
    <mergeCell ref="J16:K16"/>
    <mergeCell ref="H17:I17"/>
    <mergeCell ref="J17:K17"/>
    <mergeCell ref="B16:F16"/>
    <mergeCell ref="B17:F17"/>
    <mergeCell ref="B14:F14"/>
    <mergeCell ref="H14:I14"/>
    <mergeCell ref="J14:K14"/>
    <mergeCell ref="H15:I15"/>
    <mergeCell ref="J15:K15"/>
    <mergeCell ref="B15:F15"/>
    <mergeCell ref="C11:K11"/>
    <mergeCell ref="C12:K12"/>
    <mergeCell ref="H13:I13"/>
    <mergeCell ref="J13:K13"/>
    <mergeCell ref="B13:F13"/>
    <mergeCell ref="A11:B11"/>
    <mergeCell ref="A12:B12"/>
    <mergeCell ref="I1:K1"/>
    <mergeCell ref="H2:K2"/>
    <mergeCell ref="A4:K4"/>
    <mergeCell ref="G6:H6"/>
    <mergeCell ref="I6:K6"/>
    <mergeCell ref="A8:B8"/>
    <mergeCell ref="C8:F8"/>
    <mergeCell ref="H8:K8"/>
    <mergeCell ref="A7:B7"/>
    <mergeCell ref="C7:F7"/>
    <mergeCell ref="H7:K7"/>
    <mergeCell ref="A9:B9"/>
    <mergeCell ref="C9:F9"/>
    <mergeCell ref="H9:K9"/>
    <mergeCell ref="A10:B10"/>
    <mergeCell ref="C10:F10"/>
    <mergeCell ref="H10:K10"/>
    <mergeCell ref="B25:F25"/>
    <mergeCell ref="A29:B29"/>
    <mergeCell ref="C29:E29"/>
    <mergeCell ref="F29:K29"/>
    <mergeCell ref="A30:B30"/>
    <mergeCell ref="C30:E30"/>
    <mergeCell ref="F30:K31"/>
    <mergeCell ref="A31:B31"/>
    <mergeCell ref="C31:E31"/>
    <mergeCell ref="A27:B27"/>
    <mergeCell ref="A28:B28"/>
    <mergeCell ref="H26:I26"/>
    <mergeCell ref="E26:F26"/>
  </mergeCells>
  <phoneticPr fontId="13"/>
  <conditionalFormatting sqref="C7:F7">
    <cfRule type="expression" dxfId="105" priority="7">
      <formula>$C$7&lt;&gt;""</formula>
    </cfRule>
  </conditionalFormatting>
  <conditionalFormatting sqref="C30:K31">
    <cfRule type="expression" dxfId="104" priority="4">
      <formula>FIND("有",$C$29)</formula>
    </cfRule>
  </conditionalFormatting>
  <conditionalFormatting sqref="E28:F28">
    <cfRule type="expression" dxfId="103" priority="1">
      <formula>$E$28&lt;&gt;""</formula>
    </cfRule>
  </conditionalFormatting>
  <conditionalFormatting sqref="H2:K2 I6:K6 H7:K9 C7:F10 C11:K12 G14:G23 C27:D27 A33:K34 A36:K36">
    <cfRule type="cellIs" dxfId="102" priority="6" operator="equal">
      <formula>""</formula>
    </cfRule>
  </conditionalFormatting>
  <conditionalFormatting sqref="H2:K2 I6:K6 H7:K9 C7:F10 C11:K12 G14:G23 C27:D27 C29:E29 A33:K34 A36:K36">
    <cfRule type="cellIs" dxfId="101" priority="5" operator="equal">
      <formula>""</formula>
    </cfRule>
  </conditionalFormatting>
  <conditionalFormatting sqref="H28:K28">
    <cfRule type="expression" dxfId="100" priority="3">
      <formula>$H$29&lt;&gt;""</formula>
    </cfRule>
  </conditionalFormatting>
  <conditionalFormatting sqref="L27">
    <cfRule type="expression" dxfId="98" priority="8">
      <formula>IF(H2="専門課程",J27&gt;=20000000,IF(H2="高等課程",J27&gt;=4000000))</formula>
    </cfRule>
  </conditionalFormatting>
  <dataValidations count="6">
    <dataValidation type="list" allowBlank="1" showInputMessage="1" showErrorMessage="1" sqref="C29:E29" xr:uid="{00000000-0002-0000-0000-000001000000}">
      <formula1>"有,無"</formula1>
    </dataValidation>
    <dataValidation type="list" allowBlank="1" showInputMessage="1" showErrorMessage="1" sqref="C9:F9" xr:uid="{00000000-0002-0000-0000-000002000000}">
      <formula1>"工業,農業,医療,衛生,教育・社会福祉,商業実務,服飾・家政,文化・教養"</formula1>
    </dataValidation>
    <dataValidation type="list" allowBlank="1" showInputMessage="1" showErrorMessage="1" sqref="C31:E31" xr:uid="{00000000-0002-0000-0000-000003000000}">
      <formula1>"国庫補助金の過去実績はない,継続使用,用途を変えて継続使用,廃棄,その他"</formula1>
    </dataValidation>
    <dataValidation allowBlank="1" showDropDown="1" showInputMessage="1" showErrorMessage="1" sqref="C10:F10" xr:uid="{00000000-0002-0000-0000-000004000000}"/>
    <dataValidation type="list" allowBlank="1" showInputMessage="1" showErrorMessage="1" sqref="H2:K2" xr:uid="{C1B7533A-18E3-4CB6-B6DC-FD1F6615BEC8}">
      <formula1>"専門課程,高等課程"</formula1>
    </dataValidation>
    <dataValidation type="list" allowBlank="1" showInputMessage="1" showErrorMessage="1" sqref="E28:F28" xr:uid="{1BF0FE7C-D9CD-428B-A0B2-87C5C91D4ED0}">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80"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00000000-000E-0000-0100-000003000000}">
            <xm:f>J26='07_見積書整理表'!O64</xm:f>
            <x14:dxf>
              <font>
                <color rgb="FFFF0000"/>
              </font>
              <fill>
                <patternFill patternType="none">
                  <bgColor auto="1"/>
                </patternFill>
              </fill>
            </x14:dxf>
          </x14:cfRule>
          <xm:sqref>L26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Sheet4!$A$3:$A$49</xm:f>
          </x14:formula1>
          <xm:sqref>C7:F7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CD796-5EA5-43A4-BAFE-710834926EC2}">
  <sheetPr>
    <tabColor rgb="FFFF00FF"/>
    <pageSetUpPr fitToPage="1"/>
  </sheetPr>
  <dimension ref="B1:F51"/>
  <sheetViews>
    <sheetView view="pageBreakPreview" zoomScaleNormal="100" zoomScaleSheetLayoutView="100" workbookViewId="0">
      <selection activeCell="D21" sqref="D21"/>
    </sheetView>
  </sheetViews>
  <sheetFormatPr defaultColWidth="9" defaultRowHeight="13.2"/>
  <cols>
    <col min="1" max="1" width="3.109375" style="422" customWidth="1"/>
    <col min="2" max="2" width="5.6640625" style="422" customWidth="1"/>
    <col min="3" max="3" width="40.6640625" style="422" customWidth="1"/>
    <col min="4" max="4" width="30.6640625" style="422" customWidth="1"/>
    <col min="5" max="5" width="8.109375" style="422" customWidth="1"/>
    <col min="6" max="6" width="15.6640625" style="422" customWidth="1"/>
    <col min="7" max="16384" width="9" style="422"/>
  </cols>
  <sheetData>
    <row r="1" spans="2:6">
      <c r="F1" s="436" t="s">
        <v>311</v>
      </c>
    </row>
    <row r="2" spans="2:6">
      <c r="F2" s="426"/>
    </row>
    <row r="3" spans="2:6">
      <c r="B3" s="424" t="s">
        <v>20</v>
      </c>
      <c r="C3" s="424" t="s">
        <v>310</v>
      </c>
      <c r="D3" s="424" t="s">
        <v>6</v>
      </c>
      <c r="E3" s="424" t="s">
        <v>7</v>
      </c>
      <c r="F3" s="424" t="s">
        <v>8</v>
      </c>
    </row>
    <row r="4" spans="2:6">
      <c r="B4" s="425">
        <v>1</v>
      </c>
      <c r="C4" s="441" t="str">
        <f>_xlfn.XLOOKUP(B4,'07_見積書整理表'!B:B,'07_見積書整理表'!D:D,"")</f>
        <v/>
      </c>
      <c r="D4" s="473"/>
      <c r="E4" s="441" t="str">
        <f>_xlfn.XLOOKUP(B4,'07_見積書整理表'!B:B,'07_見積書整理表'!G:G,"")</f>
        <v/>
      </c>
      <c r="F4" s="441" t="str">
        <f>_xlfn.XLOOKUP(B4,'07_見積書整理表'!B:B,'07_見積書整理表'!O:O,"")</f>
        <v/>
      </c>
    </row>
    <row r="5" spans="2:6">
      <c r="B5" s="425">
        <v>2</v>
      </c>
      <c r="C5" s="441" t="str">
        <f>_xlfn.XLOOKUP(B5,'07_見積書整理表'!B:B,'07_見積書整理表'!D:D,"")</f>
        <v/>
      </c>
      <c r="D5" s="423"/>
      <c r="E5" s="441" t="str">
        <f>_xlfn.XLOOKUP(B5,'07_見積書整理表'!B:B,'07_見積書整理表'!G:G,"")</f>
        <v/>
      </c>
      <c r="F5" s="441" t="str">
        <f>_xlfn.XLOOKUP(B5,'07_見積書整理表'!B:B,'07_見積書整理表'!O:O,"")</f>
        <v/>
      </c>
    </row>
    <row r="6" spans="2:6">
      <c r="B6" s="425">
        <v>3</v>
      </c>
      <c r="C6" s="441" t="str">
        <f>_xlfn.XLOOKUP(B6,'07_見積書整理表'!B:B,'07_見積書整理表'!D:D,"")</f>
        <v/>
      </c>
      <c r="D6" s="423"/>
      <c r="E6" s="441" t="str">
        <f>_xlfn.XLOOKUP(B6,'07_見積書整理表'!B:B,'07_見積書整理表'!G:G,"")</f>
        <v/>
      </c>
      <c r="F6" s="441" t="str">
        <f>_xlfn.XLOOKUP(B6,'07_見積書整理表'!B:B,'07_見積書整理表'!O:O,"")</f>
        <v/>
      </c>
    </row>
    <row r="7" spans="2:6">
      <c r="B7" s="425">
        <v>4</v>
      </c>
      <c r="C7" s="441" t="str">
        <f>_xlfn.XLOOKUP(B7,'07_見積書整理表'!B:B,'07_見積書整理表'!D:D,"")</f>
        <v/>
      </c>
      <c r="D7" s="423"/>
      <c r="E7" s="441" t="str">
        <f>_xlfn.XLOOKUP(B7,'07_見積書整理表'!B:B,'07_見積書整理表'!G:G,"")</f>
        <v/>
      </c>
      <c r="F7" s="441" t="str">
        <f>_xlfn.XLOOKUP(B7,'07_見積書整理表'!B:B,'07_見積書整理表'!O:O,"")</f>
        <v/>
      </c>
    </row>
    <row r="8" spans="2:6">
      <c r="B8" s="425">
        <v>5</v>
      </c>
      <c r="C8" s="441" t="str">
        <f>_xlfn.XLOOKUP(B8,'07_見積書整理表'!B:B,'07_見積書整理表'!D:D,"")</f>
        <v/>
      </c>
      <c r="D8" s="423"/>
      <c r="E8" s="441" t="str">
        <f>_xlfn.XLOOKUP(B8,'07_見積書整理表'!B:B,'07_見積書整理表'!G:G,"")</f>
        <v/>
      </c>
      <c r="F8" s="441" t="str">
        <f>_xlfn.XLOOKUP(B8,'07_見積書整理表'!B:B,'07_見積書整理表'!O:O,"")</f>
        <v/>
      </c>
    </row>
    <row r="9" spans="2:6">
      <c r="B9" s="425">
        <v>6</v>
      </c>
      <c r="C9" s="441" t="str">
        <f>_xlfn.XLOOKUP(B9,'07_見積書整理表'!B:B,'07_見積書整理表'!D:D,"")</f>
        <v/>
      </c>
      <c r="D9" s="423"/>
      <c r="E9" s="441" t="str">
        <f>_xlfn.XLOOKUP(B9,'07_見積書整理表'!B:B,'07_見積書整理表'!G:G,"")</f>
        <v/>
      </c>
      <c r="F9" s="441" t="str">
        <f>_xlfn.XLOOKUP(B9,'07_見積書整理表'!B:B,'07_見積書整理表'!O:O,"")</f>
        <v/>
      </c>
    </row>
    <row r="10" spans="2:6">
      <c r="B10" s="425">
        <v>7</v>
      </c>
      <c r="C10" s="441" t="str">
        <f>_xlfn.XLOOKUP(B10,'07_見積書整理表'!B:B,'07_見積書整理表'!D:D,"")</f>
        <v/>
      </c>
      <c r="D10" s="423"/>
      <c r="E10" s="441" t="str">
        <f>_xlfn.XLOOKUP(B10,'07_見積書整理表'!B:B,'07_見積書整理表'!G:G,"")</f>
        <v/>
      </c>
      <c r="F10" s="441" t="str">
        <f>_xlfn.XLOOKUP(B10,'07_見積書整理表'!B:B,'07_見積書整理表'!O:O,"")</f>
        <v/>
      </c>
    </row>
    <row r="11" spans="2:6">
      <c r="B11" s="425">
        <v>8</v>
      </c>
      <c r="C11" s="441" t="str">
        <f>_xlfn.XLOOKUP(B11,'07_見積書整理表'!B:B,'07_見積書整理表'!D:D,"")</f>
        <v/>
      </c>
      <c r="D11" s="423"/>
      <c r="E11" s="441" t="str">
        <f>_xlfn.XLOOKUP(B11,'07_見積書整理表'!B:B,'07_見積書整理表'!G:G,"")</f>
        <v/>
      </c>
      <c r="F11" s="441" t="str">
        <f>_xlfn.XLOOKUP(B11,'07_見積書整理表'!B:B,'07_見積書整理表'!O:O,"")</f>
        <v/>
      </c>
    </row>
    <row r="12" spans="2:6">
      <c r="B12" s="425">
        <v>9</v>
      </c>
      <c r="C12" s="441" t="str">
        <f>_xlfn.XLOOKUP(B12,'07_見積書整理表'!B:B,'07_見積書整理表'!D:D,"")</f>
        <v/>
      </c>
      <c r="D12" s="423"/>
      <c r="E12" s="441" t="str">
        <f>_xlfn.XLOOKUP(B12,'07_見積書整理表'!B:B,'07_見積書整理表'!G:G,"")</f>
        <v/>
      </c>
      <c r="F12" s="441" t="str">
        <f>_xlfn.XLOOKUP(B12,'07_見積書整理表'!B:B,'07_見積書整理表'!O:O,"")</f>
        <v/>
      </c>
    </row>
    <row r="13" spans="2:6">
      <c r="B13" s="425">
        <v>10</v>
      </c>
      <c r="C13" s="441" t="str">
        <f>_xlfn.XLOOKUP(B13,'07_見積書整理表'!B:B,'07_見積書整理表'!D:D,"")</f>
        <v/>
      </c>
      <c r="D13" s="423"/>
      <c r="E13" s="441" t="str">
        <f>_xlfn.XLOOKUP(B13,'07_見積書整理表'!B:B,'07_見積書整理表'!G:G,"")</f>
        <v/>
      </c>
      <c r="F13" s="441" t="str">
        <f>_xlfn.XLOOKUP(B13,'07_見積書整理表'!B:B,'07_見積書整理表'!O:O,"")</f>
        <v/>
      </c>
    </row>
    <row r="14" spans="2:6">
      <c r="B14" s="425">
        <v>11</v>
      </c>
      <c r="C14" s="441" t="str">
        <f>_xlfn.XLOOKUP(B14,'07_見積書整理表'!B:B,'07_見積書整理表'!D:D,"")</f>
        <v/>
      </c>
      <c r="D14" s="423"/>
      <c r="E14" s="441" t="str">
        <f>_xlfn.XLOOKUP(B14,'07_見積書整理表'!B:B,'07_見積書整理表'!G:G,"")</f>
        <v/>
      </c>
      <c r="F14" s="441" t="str">
        <f>_xlfn.XLOOKUP(B14,'07_見積書整理表'!B:B,'07_見積書整理表'!O:O,"")</f>
        <v/>
      </c>
    </row>
    <row r="15" spans="2:6">
      <c r="B15" s="425">
        <v>12</v>
      </c>
      <c r="C15" s="441" t="str">
        <f>_xlfn.XLOOKUP(B15,'07_見積書整理表'!B:B,'07_見積書整理表'!D:D,"")</f>
        <v/>
      </c>
      <c r="D15" s="423"/>
      <c r="E15" s="441" t="str">
        <f>_xlfn.XLOOKUP(B15,'07_見積書整理表'!B:B,'07_見積書整理表'!G:G,"")</f>
        <v/>
      </c>
      <c r="F15" s="441" t="str">
        <f>_xlfn.XLOOKUP(B15,'07_見積書整理表'!B:B,'07_見積書整理表'!O:O,"")</f>
        <v/>
      </c>
    </row>
    <row r="16" spans="2:6">
      <c r="B16" s="425">
        <v>13</v>
      </c>
      <c r="C16" s="441" t="str">
        <f>_xlfn.XLOOKUP(B16,'07_見積書整理表'!B:B,'07_見積書整理表'!D:D,"")</f>
        <v/>
      </c>
      <c r="D16" s="423"/>
      <c r="E16" s="441" t="str">
        <f>_xlfn.XLOOKUP(B16,'07_見積書整理表'!B:B,'07_見積書整理表'!G:G,"")</f>
        <v/>
      </c>
      <c r="F16" s="441" t="str">
        <f>_xlfn.XLOOKUP(B16,'07_見積書整理表'!B:B,'07_見積書整理表'!O:O,"")</f>
        <v/>
      </c>
    </row>
    <row r="17" spans="2:6">
      <c r="B17" s="425">
        <v>14</v>
      </c>
      <c r="C17" s="441" t="str">
        <f>_xlfn.XLOOKUP(B17,'07_見積書整理表'!B:B,'07_見積書整理表'!D:D,"")</f>
        <v/>
      </c>
      <c r="D17" s="423"/>
      <c r="E17" s="441" t="str">
        <f>_xlfn.XLOOKUP(B17,'07_見積書整理表'!B:B,'07_見積書整理表'!G:G,"")</f>
        <v/>
      </c>
      <c r="F17" s="441" t="str">
        <f>_xlfn.XLOOKUP(B17,'07_見積書整理表'!B:B,'07_見積書整理表'!O:O,"")</f>
        <v/>
      </c>
    </row>
    <row r="18" spans="2:6">
      <c r="B18" s="425">
        <v>15</v>
      </c>
      <c r="C18" s="441" t="str">
        <f>_xlfn.XLOOKUP(B18,'07_見積書整理表'!B:B,'07_見積書整理表'!D:D,"")</f>
        <v/>
      </c>
      <c r="D18" s="423"/>
      <c r="E18" s="441" t="str">
        <f>_xlfn.XLOOKUP(B18,'07_見積書整理表'!B:B,'07_見積書整理表'!G:G,"")</f>
        <v/>
      </c>
      <c r="F18" s="441" t="str">
        <f>_xlfn.XLOOKUP(B18,'07_見積書整理表'!B:B,'07_見積書整理表'!O:O,"")</f>
        <v/>
      </c>
    </row>
    <row r="19" spans="2:6">
      <c r="B19" s="425">
        <v>16</v>
      </c>
      <c r="C19" s="441" t="str">
        <f>_xlfn.XLOOKUP(B19,'07_見積書整理表'!B:B,'07_見積書整理表'!D:D,"")</f>
        <v/>
      </c>
      <c r="D19" s="423"/>
      <c r="E19" s="441" t="str">
        <f>_xlfn.XLOOKUP(B19,'07_見積書整理表'!B:B,'07_見積書整理表'!G:G,"")</f>
        <v/>
      </c>
      <c r="F19" s="441" t="str">
        <f>_xlfn.XLOOKUP(B19,'07_見積書整理表'!B:B,'07_見積書整理表'!O:O,"")</f>
        <v/>
      </c>
    </row>
    <row r="20" spans="2:6">
      <c r="B20" s="425">
        <v>17</v>
      </c>
      <c r="C20" s="441" t="str">
        <f>_xlfn.XLOOKUP(B20,'07_見積書整理表'!B:B,'07_見積書整理表'!D:D,"")</f>
        <v/>
      </c>
      <c r="D20" s="423"/>
      <c r="E20" s="441" t="str">
        <f>_xlfn.XLOOKUP(B20,'07_見積書整理表'!B:B,'07_見積書整理表'!G:G,"")</f>
        <v/>
      </c>
      <c r="F20" s="441" t="str">
        <f>_xlfn.XLOOKUP(B20,'07_見積書整理表'!B:B,'07_見積書整理表'!O:O,"")</f>
        <v/>
      </c>
    </row>
    <row r="21" spans="2:6">
      <c r="B21" s="425">
        <v>18</v>
      </c>
      <c r="C21" s="441" t="str">
        <f>_xlfn.XLOOKUP(B21,'07_見積書整理表'!B:B,'07_見積書整理表'!D:D,"")</f>
        <v/>
      </c>
      <c r="D21" s="423"/>
      <c r="E21" s="441" t="str">
        <f>_xlfn.XLOOKUP(B21,'07_見積書整理表'!B:B,'07_見積書整理表'!G:G,"")</f>
        <v/>
      </c>
      <c r="F21" s="441" t="str">
        <f>_xlfn.XLOOKUP(B21,'07_見積書整理表'!B:B,'07_見積書整理表'!O:O,"")</f>
        <v/>
      </c>
    </row>
    <row r="22" spans="2:6">
      <c r="B22" s="425">
        <v>19</v>
      </c>
      <c r="C22" s="441" t="str">
        <f>_xlfn.XLOOKUP(B22,'07_見積書整理表'!B:B,'07_見積書整理表'!D:D,"")</f>
        <v/>
      </c>
      <c r="D22" s="423"/>
      <c r="E22" s="441" t="str">
        <f>_xlfn.XLOOKUP(B22,'07_見積書整理表'!B:B,'07_見積書整理表'!G:G,"")</f>
        <v/>
      </c>
      <c r="F22" s="441" t="str">
        <f>_xlfn.XLOOKUP(B22,'07_見積書整理表'!B:B,'07_見積書整理表'!O:O,"")</f>
        <v/>
      </c>
    </row>
    <row r="23" spans="2:6">
      <c r="B23" s="425">
        <v>20</v>
      </c>
      <c r="C23" s="441" t="str">
        <f>_xlfn.XLOOKUP(B23,'07_見積書整理表'!B:B,'07_見積書整理表'!D:D,"")</f>
        <v/>
      </c>
      <c r="D23" s="423"/>
      <c r="E23" s="441" t="str">
        <f>_xlfn.XLOOKUP(B23,'07_見積書整理表'!B:B,'07_見積書整理表'!G:G,"")</f>
        <v/>
      </c>
      <c r="F23" s="441" t="str">
        <f>_xlfn.XLOOKUP(B23,'07_見積書整理表'!B:B,'07_見積書整理表'!O:O,"")</f>
        <v/>
      </c>
    </row>
    <row r="24" spans="2:6">
      <c r="B24" s="425">
        <v>21</v>
      </c>
      <c r="C24" s="441" t="str">
        <f>_xlfn.XLOOKUP(B24,'07_見積書整理表'!B:B,'07_見積書整理表'!D:D,"")</f>
        <v/>
      </c>
      <c r="D24" s="423"/>
      <c r="E24" s="441" t="str">
        <f>_xlfn.XLOOKUP(B24,'07_見積書整理表'!B:B,'07_見積書整理表'!G:G,"")</f>
        <v/>
      </c>
      <c r="F24" s="441" t="str">
        <f>_xlfn.XLOOKUP(B24,'07_見積書整理表'!B:B,'07_見積書整理表'!O:O,"")</f>
        <v/>
      </c>
    </row>
    <row r="25" spans="2:6">
      <c r="B25" s="425">
        <v>22</v>
      </c>
      <c r="C25" s="441" t="str">
        <f>_xlfn.XLOOKUP(B25,'07_見積書整理表'!B:B,'07_見積書整理表'!D:D,"")</f>
        <v/>
      </c>
      <c r="D25" s="423"/>
      <c r="E25" s="441" t="str">
        <f>_xlfn.XLOOKUP(B25,'07_見積書整理表'!B:B,'07_見積書整理表'!G:G,"")</f>
        <v/>
      </c>
      <c r="F25" s="441" t="str">
        <f>_xlfn.XLOOKUP(B25,'07_見積書整理表'!B:B,'07_見積書整理表'!O:O,"")</f>
        <v/>
      </c>
    </row>
    <row r="26" spans="2:6">
      <c r="B26" s="425">
        <v>23</v>
      </c>
      <c r="C26" s="441" t="str">
        <f>_xlfn.XLOOKUP(B26,'07_見積書整理表'!B:B,'07_見積書整理表'!D:D,"")</f>
        <v/>
      </c>
      <c r="D26" s="423"/>
      <c r="E26" s="441" t="str">
        <f>_xlfn.XLOOKUP(B26,'07_見積書整理表'!B:B,'07_見積書整理表'!G:G,"")</f>
        <v/>
      </c>
      <c r="F26" s="441" t="str">
        <f>_xlfn.XLOOKUP(B26,'07_見積書整理表'!B:B,'07_見積書整理表'!O:O,"")</f>
        <v/>
      </c>
    </row>
    <row r="27" spans="2:6">
      <c r="B27" s="425">
        <v>24</v>
      </c>
      <c r="C27" s="441" t="str">
        <f>_xlfn.XLOOKUP(B27,'07_見積書整理表'!B:B,'07_見積書整理表'!D:D,"")</f>
        <v/>
      </c>
      <c r="D27" s="423"/>
      <c r="E27" s="441" t="str">
        <f>_xlfn.XLOOKUP(B27,'07_見積書整理表'!B:B,'07_見積書整理表'!G:G,"")</f>
        <v/>
      </c>
      <c r="F27" s="441" t="str">
        <f>_xlfn.XLOOKUP(B27,'07_見積書整理表'!B:B,'07_見積書整理表'!O:O,"")</f>
        <v/>
      </c>
    </row>
    <row r="28" spans="2:6">
      <c r="B28" s="425">
        <v>25</v>
      </c>
      <c r="C28" s="441" t="str">
        <f>_xlfn.XLOOKUP(B28,'07_見積書整理表'!B:B,'07_見積書整理表'!D:D,"")</f>
        <v/>
      </c>
      <c r="D28" s="423"/>
      <c r="E28" s="441" t="str">
        <f>_xlfn.XLOOKUP(B28,'07_見積書整理表'!B:B,'07_見積書整理表'!G:G,"")</f>
        <v/>
      </c>
      <c r="F28" s="441" t="str">
        <f>_xlfn.XLOOKUP(B28,'07_見積書整理表'!B:B,'07_見積書整理表'!O:O,"")</f>
        <v/>
      </c>
    </row>
    <row r="29" spans="2:6">
      <c r="B29" s="425">
        <v>26</v>
      </c>
      <c r="C29" s="441" t="str">
        <f>_xlfn.XLOOKUP(B29,'07_見積書整理表'!B:B,'07_見積書整理表'!D:D,"")</f>
        <v/>
      </c>
      <c r="D29" s="423"/>
      <c r="E29" s="441" t="str">
        <f>_xlfn.XLOOKUP(B29,'07_見積書整理表'!B:B,'07_見積書整理表'!G:G,"")</f>
        <v/>
      </c>
      <c r="F29" s="441" t="str">
        <f>_xlfn.XLOOKUP(B29,'07_見積書整理表'!B:B,'07_見積書整理表'!O:O,"")</f>
        <v/>
      </c>
    </row>
    <row r="30" spans="2:6">
      <c r="B30" s="425">
        <v>27</v>
      </c>
      <c r="C30" s="441" t="str">
        <f>_xlfn.XLOOKUP(B30,'07_見積書整理表'!B:B,'07_見積書整理表'!D:D,"")</f>
        <v/>
      </c>
      <c r="D30" s="423"/>
      <c r="E30" s="441" t="str">
        <f>_xlfn.XLOOKUP(B30,'07_見積書整理表'!B:B,'07_見積書整理表'!G:G,"")</f>
        <v/>
      </c>
      <c r="F30" s="441" t="str">
        <f>_xlfn.XLOOKUP(B30,'07_見積書整理表'!B:B,'07_見積書整理表'!O:O,"")</f>
        <v/>
      </c>
    </row>
    <row r="31" spans="2:6">
      <c r="B31" s="425">
        <v>28</v>
      </c>
      <c r="C31" s="441" t="str">
        <f>_xlfn.XLOOKUP(B31,'07_見積書整理表'!B:B,'07_見積書整理表'!D:D,"")</f>
        <v/>
      </c>
      <c r="D31" s="423"/>
      <c r="E31" s="441" t="str">
        <f>_xlfn.XLOOKUP(B31,'07_見積書整理表'!B:B,'07_見積書整理表'!G:G,"")</f>
        <v/>
      </c>
      <c r="F31" s="441" t="str">
        <f>_xlfn.XLOOKUP(B31,'07_見積書整理表'!B:B,'07_見積書整理表'!O:O,"")</f>
        <v/>
      </c>
    </row>
    <row r="32" spans="2:6">
      <c r="B32" s="425">
        <v>29</v>
      </c>
      <c r="C32" s="441" t="str">
        <f>_xlfn.XLOOKUP(B32,'07_見積書整理表'!B:B,'07_見積書整理表'!D:D,"")</f>
        <v/>
      </c>
      <c r="D32" s="423"/>
      <c r="E32" s="441" t="str">
        <f>_xlfn.XLOOKUP(B32,'07_見積書整理表'!B:B,'07_見積書整理表'!G:G,"")</f>
        <v/>
      </c>
      <c r="F32" s="441" t="str">
        <f>_xlfn.XLOOKUP(B32,'07_見積書整理表'!B:B,'07_見積書整理表'!O:O,"")</f>
        <v/>
      </c>
    </row>
    <row r="33" spans="2:6">
      <c r="B33" s="425">
        <v>30</v>
      </c>
      <c r="C33" s="441" t="str">
        <f>_xlfn.XLOOKUP(B33,'07_見積書整理表'!B:B,'07_見積書整理表'!D:D,"")</f>
        <v/>
      </c>
      <c r="D33" s="423"/>
      <c r="E33" s="441" t="str">
        <f>_xlfn.XLOOKUP(B33,'07_見積書整理表'!B:B,'07_見積書整理表'!G:G,"")</f>
        <v/>
      </c>
      <c r="F33" s="441" t="str">
        <f>_xlfn.XLOOKUP(B33,'07_見積書整理表'!B:B,'07_見積書整理表'!O:O,"")</f>
        <v/>
      </c>
    </row>
    <row r="34" spans="2:6">
      <c r="B34" s="425">
        <v>31</v>
      </c>
      <c r="C34" s="441" t="str">
        <f>_xlfn.XLOOKUP(B34,'07_見積書整理表'!B:B,'07_見積書整理表'!D:D,"")</f>
        <v/>
      </c>
      <c r="D34" s="423"/>
      <c r="E34" s="441" t="str">
        <f>_xlfn.XLOOKUP(B34,'07_見積書整理表'!B:B,'07_見積書整理表'!G:G,"")</f>
        <v/>
      </c>
      <c r="F34" s="441" t="str">
        <f>_xlfn.XLOOKUP(B34,'07_見積書整理表'!B:B,'07_見積書整理表'!O:O,"")</f>
        <v/>
      </c>
    </row>
    <row r="35" spans="2:6">
      <c r="B35" s="425">
        <v>32</v>
      </c>
      <c r="C35" s="441" t="str">
        <f>_xlfn.XLOOKUP(B35,'07_見積書整理表'!B:B,'07_見積書整理表'!D:D,"")</f>
        <v/>
      </c>
      <c r="D35" s="423"/>
      <c r="E35" s="441" t="str">
        <f>_xlfn.XLOOKUP(B35,'07_見積書整理表'!B:B,'07_見積書整理表'!G:G,"")</f>
        <v/>
      </c>
      <c r="F35" s="441" t="str">
        <f>_xlfn.XLOOKUP(B35,'07_見積書整理表'!B:B,'07_見積書整理表'!O:O,"")</f>
        <v/>
      </c>
    </row>
    <row r="36" spans="2:6">
      <c r="B36" s="425">
        <v>33</v>
      </c>
      <c r="C36" s="441" t="str">
        <f>_xlfn.XLOOKUP(B36,'07_見積書整理表'!B:B,'07_見積書整理表'!D:D,"")</f>
        <v/>
      </c>
      <c r="D36" s="423"/>
      <c r="E36" s="441" t="str">
        <f>_xlfn.XLOOKUP(B36,'07_見積書整理表'!B:B,'07_見積書整理表'!G:G,"")</f>
        <v/>
      </c>
      <c r="F36" s="441" t="str">
        <f>_xlfn.XLOOKUP(B36,'07_見積書整理表'!B:B,'07_見積書整理表'!O:O,"")</f>
        <v/>
      </c>
    </row>
    <row r="37" spans="2:6">
      <c r="B37" s="425">
        <v>34</v>
      </c>
      <c r="C37" s="441" t="str">
        <f>_xlfn.XLOOKUP(B37,'07_見積書整理表'!B:B,'07_見積書整理表'!D:D,"")</f>
        <v/>
      </c>
      <c r="D37" s="423"/>
      <c r="E37" s="441" t="str">
        <f>_xlfn.XLOOKUP(B37,'07_見積書整理表'!B:B,'07_見積書整理表'!G:G,"")</f>
        <v/>
      </c>
      <c r="F37" s="441" t="str">
        <f>_xlfn.XLOOKUP(B37,'07_見積書整理表'!B:B,'07_見積書整理表'!O:O,"")</f>
        <v/>
      </c>
    </row>
    <row r="38" spans="2:6">
      <c r="B38" s="425">
        <v>35</v>
      </c>
      <c r="C38" s="441" t="str">
        <f>_xlfn.XLOOKUP(B38,'07_見積書整理表'!B:B,'07_見積書整理表'!D:D,"")</f>
        <v/>
      </c>
      <c r="D38" s="423"/>
      <c r="E38" s="441" t="str">
        <f>_xlfn.XLOOKUP(B38,'07_見積書整理表'!B:B,'07_見積書整理表'!G:G,"")</f>
        <v/>
      </c>
      <c r="F38" s="441" t="str">
        <f>_xlfn.XLOOKUP(B38,'07_見積書整理表'!B:B,'07_見積書整理表'!O:O,"")</f>
        <v/>
      </c>
    </row>
    <row r="39" spans="2:6">
      <c r="B39" s="425">
        <v>36</v>
      </c>
      <c r="C39" s="441" t="str">
        <f>_xlfn.XLOOKUP(B39,'07_見積書整理表'!B:B,'07_見積書整理表'!D:D,"")</f>
        <v/>
      </c>
      <c r="D39" s="423"/>
      <c r="E39" s="441" t="str">
        <f>_xlfn.XLOOKUP(B39,'07_見積書整理表'!B:B,'07_見積書整理表'!G:G,"")</f>
        <v/>
      </c>
      <c r="F39" s="441" t="str">
        <f>_xlfn.XLOOKUP(B39,'07_見積書整理表'!B:B,'07_見積書整理表'!O:O,"")</f>
        <v/>
      </c>
    </row>
    <row r="40" spans="2:6">
      <c r="B40" s="425">
        <v>37</v>
      </c>
      <c r="C40" s="441" t="str">
        <f>_xlfn.XLOOKUP(B40,'07_見積書整理表'!B:B,'07_見積書整理表'!D:D,"")</f>
        <v/>
      </c>
      <c r="D40" s="423"/>
      <c r="E40" s="441" t="str">
        <f>_xlfn.XLOOKUP(B40,'07_見積書整理表'!B:B,'07_見積書整理表'!G:G,"")</f>
        <v/>
      </c>
      <c r="F40" s="441" t="str">
        <f>_xlfn.XLOOKUP(B40,'07_見積書整理表'!B:B,'07_見積書整理表'!O:O,"")</f>
        <v/>
      </c>
    </row>
    <row r="41" spans="2:6">
      <c r="B41" s="425">
        <v>38</v>
      </c>
      <c r="C41" s="441" t="str">
        <f>_xlfn.XLOOKUP(B41,'07_見積書整理表'!B:B,'07_見積書整理表'!D:D,"")</f>
        <v/>
      </c>
      <c r="D41" s="423"/>
      <c r="E41" s="441" t="str">
        <f>_xlfn.XLOOKUP(B41,'07_見積書整理表'!B:B,'07_見積書整理表'!G:G,"")</f>
        <v/>
      </c>
      <c r="F41" s="441" t="str">
        <f>_xlfn.XLOOKUP(B41,'07_見積書整理表'!B:B,'07_見積書整理表'!O:O,"")</f>
        <v/>
      </c>
    </row>
    <row r="42" spans="2:6">
      <c r="B42" s="425">
        <v>39</v>
      </c>
      <c r="C42" s="441" t="str">
        <f>_xlfn.XLOOKUP(B42,'07_見積書整理表'!B:B,'07_見積書整理表'!D:D,"")</f>
        <v/>
      </c>
      <c r="D42" s="423"/>
      <c r="E42" s="441" t="str">
        <f>_xlfn.XLOOKUP(B42,'07_見積書整理表'!B:B,'07_見積書整理表'!G:G,"")</f>
        <v/>
      </c>
      <c r="F42" s="441" t="str">
        <f>_xlfn.XLOOKUP(B42,'07_見積書整理表'!B:B,'07_見積書整理表'!O:O,"")</f>
        <v/>
      </c>
    </row>
    <row r="43" spans="2:6">
      <c r="B43" s="425">
        <v>40</v>
      </c>
      <c r="C43" s="441" t="str">
        <f>_xlfn.XLOOKUP(B43,'07_見積書整理表'!B:B,'07_見積書整理表'!D:D,"")</f>
        <v/>
      </c>
      <c r="D43" s="423"/>
      <c r="E43" s="441" t="str">
        <f>_xlfn.XLOOKUP(B43,'07_見積書整理表'!B:B,'07_見積書整理表'!G:G,"")</f>
        <v/>
      </c>
      <c r="F43" s="441" t="str">
        <f>_xlfn.XLOOKUP(B43,'07_見積書整理表'!B:B,'07_見積書整理表'!O:O,"")</f>
        <v/>
      </c>
    </row>
    <row r="44" spans="2:6">
      <c r="B44" s="425">
        <v>41</v>
      </c>
      <c r="C44" s="441" t="str">
        <f>_xlfn.XLOOKUP(B44,'07_見積書整理表'!B:B,'07_見積書整理表'!D:D,"")</f>
        <v/>
      </c>
      <c r="D44" s="423"/>
      <c r="E44" s="441" t="str">
        <f>_xlfn.XLOOKUP(B44,'07_見積書整理表'!B:B,'07_見積書整理表'!G:G,"")</f>
        <v/>
      </c>
      <c r="F44" s="441" t="str">
        <f>_xlfn.XLOOKUP(B44,'07_見積書整理表'!B:B,'07_見積書整理表'!O:O,"")</f>
        <v/>
      </c>
    </row>
    <row r="45" spans="2:6">
      <c r="B45" s="425">
        <v>42</v>
      </c>
      <c r="C45" s="441" t="str">
        <f>_xlfn.XLOOKUP(B45,'07_見積書整理表'!B:B,'07_見積書整理表'!D:D,"")</f>
        <v/>
      </c>
      <c r="D45" s="423"/>
      <c r="E45" s="441" t="str">
        <f>_xlfn.XLOOKUP(B45,'07_見積書整理表'!B:B,'07_見積書整理表'!G:G,"")</f>
        <v/>
      </c>
      <c r="F45" s="441" t="str">
        <f>_xlfn.XLOOKUP(B45,'07_見積書整理表'!B:B,'07_見積書整理表'!O:O,"")</f>
        <v/>
      </c>
    </row>
    <row r="46" spans="2:6">
      <c r="B46" s="425">
        <v>43</v>
      </c>
      <c r="C46" s="441" t="str">
        <f>_xlfn.XLOOKUP(B46,'07_見積書整理表'!B:B,'07_見積書整理表'!D:D,"")</f>
        <v/>
      </c>
      <c r="D46" s="423"/>
      <c r="E46" s="441" t="str">
        <f>_xlfn.XLOOKUP(B46,'07_見積書整理表'!B:B,'07_見積書整理表'!G:G,"")</f>
        <v/>
      </c>
      <c r="F46" s="441" t="str">
        <f>_xlfn.XLOOKUP(B46,'07_見積書整理表'!B:B,'07_見積書整理表'!O:O,"")</f>
        <v/>
      </c>
    </row>
    <row r="47" spans="2:6">
      <c r="B47" s="427">
        <v>44</v>
      </c>
      <c r="C47" s="442" t="str">
        <f>_xlfn.XLOOKUP(B47,'07_見積書整理表'!B:B,'07_見積書整理表'!D:D,"")</f>
        <v/>
      </c>
      <c r="D47" s="423"/>
      <c r="E47" s="442" t="str">
        <f>_xlfn.XLOOKUP(B47,'07_見積書整理表'!B:B,'07_見積書整理表'!G:G,"")</f>
        <v/>
      </c>
      <c r="F47" s="442" t="str">
        <f>_xlfn.XLOOKUP(B47,'07_見積書整理表'!B:B,'07_見積書整理表'!O:O,"")</f>
        <v/>
      </c>
    </row>
    <row r="48" spans="2:6">
      <c r="B48" s="428">
        <v>45</v>
      </c>
      <c r="C48" s="442" t="str">
        <f>_xlfn.XLOOKUP(B48,'07_見積書整理表'!B:B,'07_見積書整理表'!D:D,"")</f>
        <v/>
      </c>
      <c r="D48" s="472"/>
      <c r="E48" s="443" t="str">
        <f>_xlfn.XLOOKUP(B48,'07_見積書整理表'!B:B,'07_見積書整理表'!G:G,"")</f>
        <v/>
      </c>
      <c r="F48" s="443" t="str">
        <f>_xlfn.XLOOKUP(B48,'07_見積書整理表'!B:B,'07_見積書整理表'!O:O,"")</f>
        <v/>
      </c>
    </row>
    <row r="49" spans="2:6">
      <c r="B49" s="429"/>
      <c r="C49" s="435" t="s">
        <v>317</v>
      </c>
      <c r="D49" s="423"/>
      <c r="E49" s="423"/>
      <c r="F49" s="442">
        <f ca="1">'07_見積書整理表'!O60</f>
        <v>0</v>
      </c>
    </row>
    <row r="50" spans="2:6" ht="13.8" thickBot="1">
      <c r="B50" s="431"/>
      <c r="C50" s="432" t="s">
        <v>207</v>
      </c>
      <c r="D50" s="432"/>
      <c r="E50" s="432"/>
      <c r="F50" s="444">
        <f ca="1">'07_見積書整理表'!O62</f>
        <v>0</v>
      </c>
    </row>
    <row r="51" spans="2:6" ht="13.8" thickTop="1">
      <c r="B51" s="430"/>
      <c r="C51" s="433" t="s">
        <v>312</v>
      </c>
      <c r="D51" s="430"/>
      <c r="E51" s="430"/>
      <c r="F51" s="445">
        <f ca="1">SUM(F4:F50)</f>
        <v>0</v>
      </c>
    </row>
  </sheetData>
  <phoneticPr fontId="13"/>
  <conditionalFormatting sqref="D4:D48">
    <cfRule type="cellIs" dxfId="97" priority="1" operator="equal">
      <formula>""</formula>
    </cfRule>
  </conditionalFormatting>
  <pageMargins left="0.7" right="0.7" top="0.75" bottom="0.75" header="0.3" footer="0.3"/>
  <pageSetup paperSize="9" scale="85" fitToHeight="0"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2E29-7F3C-4807-826E-F271A7517F16}">
  <sheetPr>
    <tabColor indexed="33"/>
    <pageSetUpPr fitToPage="1"/>
  </sheetPr>
  <dimension ref="A1:H44"/>
  <sheetViews>
    <sheetView view="pageBreakPreview" zoomScaleNormal="85" zoomScaleSheetLayoutView="100" workbookViewId="0">
      <selection activeCell="P15" sqref="P15"/>
    </sheetView>
  </sheetViews>
  <sheetFormatPr defaultRowHeight="13.2"/>
  <cols>
    <col min="1" max="1" width="4.44140625" customWidth="1"/>
    <col min="2" max="3" width="19.33203125" customWidth="1"/>
    <col min="4" max="7" width="8.33203125" customWidth="1"/>
    <col min="8" max="8" width="25.77734375" customWidth="1"/>
    <col min="9" max="9" width="12.109375" bestFit="1" customWidth="1"/>
  </cols>
  <sheetData>
    <row r="1" spans="1:8">
      <c r="G1" s="661" t="s">
        <v>325</v>
      </c>
      <c r="H1" s="661"/>
    </row>
    <row r="2" spans="1:8" ht="6.75" customHeight="1"/>
    <row r="3" spans="1:8" ht="28.5" customHeight="1">
      <c r="A3" s="587" t="s">
        <v>352</v>
      </c>
      <c r="B3" s="587"/>
      <c r="C3" s="588"/>
      <c r="D3" s="588"/>
      <c r="E3" s="588"/>
      <c r="F3" s="588"/>
      <c r="G3" s="588"/>
      <c r="H3" s="588"/>
    </row>
    <row r="4" spans="1:8" s="4" customFormat="1" ht="5.25" customHeight="1">
      <c r="A4" s="3"/>
      <c r="B4" s="3"/>
      <c r="C4" s="3"/>
      <c r="D4" s="3"/>
      <c r="E4" s="3"/>
      <c r="F4" s="3"/>
      <c r="G4" s="3"/>
      <c r="H4" s="3"/>
    </row>
    <row r="5" spans="1:8" ht="13.8" thickBot="1">
      <c r="G5" s="10" t="s">
        <v>22</v>
      </c>
      <c r="H5" s="477">
        <f>'[7]02-1_様式1-1'!C8</f>
        <v>0</v>
      </c>
    </row>
    <row r="6" spans="1:8" ht="29.25" customHeight="1">
      <c r="A6" s="662" t="s">
        <v>323</v>
      </c>
      <c r="B6" s="664" t="s">
        <v>24</v>
      </c>
      <c r="C6" s="666" t="s">
        <v>25</v>
      </c>
      <c r="D6" s="667" t="s">
        <v>26</v>
      </c>
      <c r="E6" s="666"/>
      <c r="F6" s="666" t="s">
        <v>27</v>
      </c>
      <c r="G6" s="666"/>
      <c r="H6" s="659" t="s">
        <v>28</v>
      </c>
    </row>
    <row r="7" spans="1:8" ht="29.25" customHeight="1">
      <c r="A7" s="663"/>
      <c r="B7" s="665"/>
      <c r="C7" s="652"/>
      <c r="D7" s="21" t="s">
        <v>29</v>
      </c>
      <c r="E7" s="22" t="s">
        <v>30</v>
      </c>
      <c r="F7" s="22" t="s">
        <v>31</v>
      </c>
      <c r="G7" s="22" t="s">
        <v>32</v>
      </c>
      <c r="H7" s="660"/>
    </row>
    <row r="8" spans="1:8" ht="20.25" customHeight="1">
      <c r="A8" s="656" t="s">
        <v>33</v>
      </c>
      <c r="C8" s="12"/>
      <c r="E8" s="13"/>
      <c r="G8" s="13"/>
      <c r="H8" s="14"/>
    </row>
    <row r="9" spans="1:8" ht="20.25" customHeight="1">
      <c r="A9" s="657"/>
      <c r="C9" s="12"/>
      <c r="E9" s="12"/>
      <c r="G9" s="12"/>
      <c r="H9" s="14"/>
    </row>
    <row r="10" spans="1:8" ht="20.25" customHeight="1">
      <c r="A10" s="657"/>
      <c r="C10" s="12"/>
      <c r="E10" s="12"/>
      <c r="G10" s="12"/>
      <c r="H10" s="14"/>
    </row>
    <row r="11" spans="1:8" ht="20.25" customHeight="1">
      <c r="A11" s="657"/>
      <c r="C11" s="12"/>
      <c r="E11" s="12"/>
      <c r="G11" s="12"/>
      <c r="H11" s="14"/>
    </row>
    <row r="12" spans="1:8" ht="20.25" customHeight="1">
      <c r="A12" s="657"/>
      <c r="C12" s="12"/>
      <c r="E12" s="12"/>
      <c r="G12" s="12"/>
      <c r="H12" s="14"/>
    </row>
    <row r="13" spans="1:8" ht="20.25" customHeight="1">
      <c r="A13" s="657"/>
      <c r="C13" s="12"/>
      <c r="E13" s="12"/>
      <c r="G13" s="12"/>
      <c r="H13" s="14"/>
    </row>
    <row r="14" spans="1:8" ht="20.25" customHeight="1">
      <c r="A14" s="657"/>
      <c r="C14" s="12"/>
      <c r="E14" s="12"/>
      <c r="G14" s="12"/>
      <c r="H14" s="14"/>
    </row>
    <row r="15" spans="1:8" ht="20.25" customHeight="1">
      <c r="A15" s="657"/>
      <c r="C15" s="12"/>
      <c r="E15" s="12"/>
      <c r="G15" s="12"/>
      <c r="H15" s="14"/>
    </row>
    <row r="16" spans="1:8" ht="20.25" customHeight="1">
      <c r="A16" s="657"/>
      <c r="C16" s="12"/>
      <c r="E16" s="12"/>
      <c r="G16" s="12"/>
      <c r="H16" s="14"/>
    </row>
    <row r="17" spans="1:8" ht="20.25" customHeight="1">
      <c r="A17" s="657"/>
      <c r="C17" s="12"/>
      <c r="E17" s="12"/>
      <c r="G17" s="12"/>
      <c r="H17" s="14"/>
    </row>
    <row r="18" spans="1:8" ht="20.25" customHeight="1">
      <c r="A18" s="657"/>
      <c r="C18" s="12"/>
      <c r="E18" s="12"/>
      <c r="G18" s="12"/>
      <c r="H18" s="14"/>
    </row>
    <row r="19" spans="1:8" ht="20.25" customHeight="1">
      <c r="A19" s="657"/>
      <c r="C19" s="12"/>
      <c r="E19" s="12"/>
      <c r="G19" s="12"/>
      <c r="H19" s="14"/>
    </row>
    <row r="20" spans="1:8" ht="20.25" customHeight="1">
      <c r="A20" s="657"/>
      <c r="C20" s="12"/>
      <c r="E20" s="12"/>
      <c r="G20" s="12"/>
      <c r="H20" s="14"/>
    </row>
    <row r="21" spans="1:8" ht="20.25" customHeight="1">
      <c r="A21" s="657"/>
      <c r="C21" s="12"/>
      <c r="E21" s="12"/>
      <c r="G21" s="12"/>
      <c r="H21" s="14"/>
    </row>
    <row r="22" spans="1:8" ht="20.25" customHeight="1">
      <c r="A22" s="657"/>
      <c r="C22" s="12"/>
      <c r="E22" s="12"/>
      <c r="G22" s="12"/>
      <c r="H22" s="14"/>
    </row>
    <row r="23" spans="1:8" ht="20.25" customHeight="1">
      <c r="A23" s="657"/>
      <c r="C23" s="12"/>
      <c r="E23" s="12"/>
      <c r="G23" s="12"/>
      <c r="H23" s="14"/>
    </row>
    <row r="24" spans="1:8" ht="29.25" customHeight="1">
      <c r="A24" s="658"/>
      <c r="B24" s="652" t="s">
        <v>34</v>
      </c>
      <c r="C24" s="652"/>
      <c r="D24" s="476">
        <f>SUM(D8:D23)</f>
        <v>0</v>
      </c>
      <c r="E24" s="476">
        <f>SUM(E8:E23)</f>
        <v>0</v>
      </c>
      <c r="F24" s="476">
        <f>SUM(F8:F23)</f>
        <v>0</v>
      </c>
      <c r="G24" s="476">
        <f>SUM(G8:G23)</f>
        <v>0</v>
      </c>
      <c r="H24" s="15"/>
    </row>
    <row r="25" spans="1:8" ht="20.25" customHeight="1">
      <c r="A25" s="656" t="s">
        <v>35</v>
      </c>
      <c r="C25" s="13"/>
      <c r="E25" s="13"/>
      <c r="G25" s="13"/>
      <c r="H25" s="14"/>
    </row>
    <row r="26" spans="1:8" ht="20.25" customHeight="1">
      <c r="A26" s="657"/>
      <c r="C26" s="12"/>
      <c r="E26" s="12"/>
      <c r="G26" s="12"/>
      <c r="H26" s="14"/>
    </row>
    <row r="27" spans="1:8" ht="20.25" customHeight="1">
      <c r="A27" s="657"/>
      <c r="C27" s="12"/>
      <c r="E27" s="12"/>
      <c r="G27" s="12"/>
      <c r="H27" s="14"/>
    </row>
    <row r="28" spans="1:8" ht="20.25" customHeight="1">
      <c r="A28" s="657"/>
      <c r="C28" s="12"/>
      <c r="E28" s="12"/>
      <c r="G28" s="12"/>
      <c r="H28" s="14"/>
    </row>
    <row r="29" spans="1:8" ht="20.25" customHeight="1">
      <c r="A29" s="657"/>
      <c r="C29" s="12"/>
      <c r="E29" s="12"/>
      <c r="G29" s="12"/>
      <c r="H29" s="14"/>
    </row>
    <row r="30" spans="1:8" ht="20.25" customHeight="1">
      <c r="A30" s="657"/>
      <c r="C30" s="12"/>
      <c r="E30" s="12"/>
      <c r="G30" s="12"/>
      <c r="H30" s="14"/>
    </row>
    <row r="31" spans="1:8" ht="20.25" customHeight="1">
      <c r="A31" s="657"/>
      <c r="C31" s="12"/>
      <c r="E31" s="12"/>
      <c r="G31" s="12"/>
      <c r="H31" s="14"/>
    </row>
    <row r="32" spans="1:8" ht="20.25" customHeight="1">
      <c r="A32" s="657"/>
      <c r="C32" s="12"/>
      <c r="E32" s="12"/>
      <c r="G32" s="12"/>
      <c r="H32" s="14"/>
    </row>
    <row r="33" spans="1:8" ht="20.25" customHeight="1">
      <c r="A33" s="657"/>
      <c r="C33" s="12"/>
      <c r="E33" s="12"/>
      <c r="G33" s="12"/>
      <c r="H33" s="14"/>
    </row>
    <row r="34" spans="1:8" ht="20.25" customHeight="1">
      <c r="A34" s="657"/>
      <c r="C34" s="12"/>
      <c r="E34" s="12"/>
      <c r="G34" s="12"/>
      <c r="H34" s="14"/>
    </row>
    <row r="35" spans="1:8" ht="20.25" customHeight="1">
      <c r="A35" s="657"/>
      <c r="C35" s="12"/>
      <c r="E35" s="12"/>
      <c r="G35" s="12"/>
      <c r="H35" s="14"/>
    </row>
    <row r="36" spans="1:8" ht="20.25" customHeight="1">
      <c r="A36" s="657"/>
      <c r="C36" s="12"/>
      <c r="E36" s="12"/>
      <c r="G36" s="12"/>
      <c r="H36" s="14"/>
    </row>
    <row r="37" spans="1:8" ht="20.25" customHeight="1">
      <c r="A37" s="657"/>
      <c r="C37" s="12"/>
      <c r="E37" s="12"/>
      <c r="G37" s="12"/>
      <c r="H37" s="14"/>
    </row>
    <row r="38" spans="1:8" ht="20.25" customHeight="1">
      <c r="A38" s="657"/>
      <c r="C38" s="12"/>
      <c r="E38" s="12"/>
      <c r="G38" s="12"/>
      <c r="H38" s="14"/>
    </row>
    <row r="39" spans="1:8" ht="20.25" customHeight="1">
      <c r="A39" s="657"/>
      <c r="C39" s="16"/>
      <c r="E39" s="16"/>
      <c r="G39" s="16"/>
      <c r="H39" s="14"/>
    </row>
    <row r="40" spans="1:8" ht="29.25" customHeight="1">
      <c r="A40" s="658"/>
      <c r="B40" s="652" t="s">
        <v>34</v>
      </c>
      <c r="C40" s="652"/>
      <c r="D40" s="476">
        <f>SUM(D25:D39)</f>
        <v>0</v>
      </c>
      <c r="E40" s="476">
        <f>SUM(E25:E39)</f>
        <v>0</v>
      </c>
      <c r="F40" s="476">
        <f>SUM(F25:F39)</f>
        <v>0</v>
      </c>
      <c r="G40" s="476">
        <f>SUM(G25:G39)</f>
        <v>0</v>
      </c>
      <c r="H40" s="15"/>
    </row>
    <row r="41" spans="1:8" ht="29.25" customHeight="1" thickBot="1">
      <c r="A41" s="653" t="s">
        <v>36</v>
      </c>
      <c r="B41" s="654"/>
      <c r="C41" s="654"/>
      <c r="D41" s="475">
        <f>D24+D40</f>
        <v>0</v>
      </c>
      <c r="E41" s="475">
        <f>E24+E40</f>
        <v>0</v>
      </c>
      <c r="F41" s="475">
        <f>F24+F40</f>
        <v>0</v>
      </c>
      <c r="G41" s="475">
        <f>G24+G40</f>
        <v>0</v>
      </c>
      <c r="H41" s="17"/>
    </row>
    <row r="42" spans="1:8" ht="5.25" customHeight="1">
      <c r="A42" s="655"/>
      <c r="B42" s="655"/>
      <c r="C42" s="655"/>
      <c r="D42" s="655"/>
      <c r="E42" s="655"/>
      <c r="F42" s="655"/>
      <c r="G42" s="655"/>
      <c r="H42" s="655"/>
    </row>
    <row r="43" spans="1:8">
      <c r="A43" s="651" t="s">
        <v>37</v>
      </c>
      <c r="B43" s="651"/>
      <c r="C43" s="651"/>
      <c r="D43" s="651"/>
      <c r="E43" s="651"/>
      <c r="F43" s="651"/>
      <c r="G43" s="651"/>
      <c r="H43" s="651"/>
    </row>
    <row r="44" spans="1:8">
      <c r="A44" s="651" t="s">
        <v>38</v>
      </c>
      <c r="B44" s="651"/>
      <c r="C44" s="651"/>
      <c r="D44" s="651"/>
      <c r="E44" s="651"/>
      <c r="F44" s="651"/>
      <c r="G44" s="651"/>
      <c r="H44" s="651"/>
    </row>
  </sheetData>
  <dataConsolidate/>
  <mergeCells count="16">
    <mergeCell ref="H6:H7"/>
    <mergeCell ref="A3:H3"/>
    <mergeCell ref="G1:H1"/>
    <mergeCell ref="A6:A7"/>
    <mergeCell ref="B6:B7"/>
    <mergeCell ref="C6:C7"/>
    <mergeCell ref="D6:E6"/>
    <mergeCell ref="F6:G6"/>
    <mergeCell ref="A44:H44"/>
    <mergeCell ref="B24:C24"/>
    <mergeCell ref="B40:C40"/>
    <mergeCell ref="A41:C41"/>
    <mergeCell ref="A42:H42"/>
    <mergeCell ref="A43:H43"/>
    <mergeCell ref="A25:A40"/>
    <mergeCell ref="A8:A24"/>
  </mergeCells>
  <phoneticPr fontId="13"/>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6BB1-22E3-4CAE-87F6-E2B1535BA889}">
  <sheetPr>
    <tabColor indexed="33"/>
    <pageSetUpPr fitToPage="1"/>
  </sheetPr>
  <dimension ref="A1:H30"/>
  <sheetViews>
    <sheetView view="pageBreakPreview" topLeftCell="A8" zoomScaleNormal="85" zoomScaleSheetLayoutView="100" workbookViewId="0">
      <selection activeCell="B25" sqref="B25:D26"/>
    </sheetView>
  </sheetViews>
  <sheetFormatPr defaultRowHeight="13.2"/>
  <cols>
    <col min="1" max="1" width="4.44140625" customWidth="1"/>
    <col min="2" max="2" width="21" customWidth="1"/>
    <col min="3" max="3" width="38.88671875" customWidth="1"/>
    <col min="4" max="4" width="8.44140625" customWidth="1"/>
    <col min="5" max="8" width="5.44140625" customWidth="1"/>
    <col min="9" max="9" width="12.109375" bestFit="1" customWidth="1"/>
  </cols>
  <sheetData>
    <row r="1" spans="1:8">
      <c r="E1" s="18"/>
      <c r="F1" s="18"/>
      <c r="H1" s="19" t="s">
        <v>47</v>
      </c>
    </row>
    <row r="2" spans="1:8" ht="6.75" customHeight="1"/>
    <row r="3" spans="1:8" ht="28.5" customHeight="1">
      <c r="A3" s="587" t="s">
        <v>39</v>
      </c>
      <c r="B3" s="587"/>
      <c r="C3" s="588"/>
      <c r="D3" s="588"/>
      <c r="E3" s="588"/>
      <c r="F3" s="588"/>
      <c r="G3" s="588"/>
      <c r="H3" s="588"/>
    </row>
    <row r="4" spans="1:8" s="4" customFormat="1" ht="5.25" customHeight="1">
      <c r="A4" s="3"/>
      <c r="B4" s="3"/>
      <c r="C4" s="3"/>
      <c r="D4" s="3"/>
      <c r="E4" s="3"/>
      <c r="F4" s="3"/>
      <c r="G4" s="3"/>
      <c r="H4" s="3"/>
    </row>
    <row r="5" spans="1:8" ht="13.8" thickBot="1">
      <c r="D5" s="10" t="s">
        <v>22</v>
      </c>
      <c r="E5" s="671">
        <f>'[7]02-1_様式1-1'!C8</f>
        <v>0</v>
      </c>
      <c r="F5" s="671"/>
      <c r="G5" s="671"/>
      <c r="H5" s="671"/>
    </row>
    <row r="6" spans="1:8" ht="25.5" customHeight="1">
      <c r="A6" s="662" t="s">
        <v>23</v>
      </c>
      <c r="B6" s="664" t="s">
        <v>40</v>
      </c>
      <c r="C6" s="666" t="s">
        <v>41</v>
      </c>
      <c r="D6" s="668" t="s">
        <v>42</v>
      </c>
      <c r="E6" s="670" t="s">
        <v>43</v>
      </c>
      <c r="F6" s="670"/>
      <c r="G6" s="670"/>
      <c r="H6" s="667"/>
    </row>
    <row r="7" spans="1:8" ht="25.5" customHeight="1">
      <c r="A7" s="663"/>
      <c r="B7" s="665"/>
      <c r="C7" s="652"/>
      <c r="D7" s="669"/>
      <c r="E7" s="21">
        <v>1</v>
      </c>
      <c r="F7" s="22">
        <v>2</v>
      </c>
      <c r="G7" s="22">
        <v>3</v>
      </c>
      <c r="H7" s="22">
        <v>4</v>
      </c>
    </row>
    <row r="8" spans="1:8" ht="20.25" customHeight="1">
      <c r="A8" s="677" t="s">
        <v>44</v>
      </c>
      <c r="C8" s="12"/>
      <c r="D8" s="479"/>
      <c r="F8" s="13"/>
      <c r="H8" s="13"/>
    </row>
    <row r="9" spans="1:8" ht="20.25" customHeight="1">
      <c r="A9" s="678"/>
      <c r="C9" s="12"/>
      <c r="D9" s="12"/>
      <c r="F9" s="12"/>
      <c r="H9" s="12"/>
    </row>
    <row r="10" spans="1:8" ht="20.25" customHeight="1">
      <c r="A10" s="678"/>
      <c r="C10" s="12"/>
      <c r="D10" s="12"/>
      <c r="F10" s="12"/>
      <c r="H10" s="12"/>
    </row>
    <row r="11" spans="1:8" ht="20.25" customHeight="1">
      <c r="A11" s="678"/>
      <c r="C11" s="12"/>
      <c r="D11" s="12"/>
      <c r="F11" s="12"/>
      <c r="H11" s="12"/>
    </row>
    <row r="12" spans="1:8" ht="20.25" customHeight="1">
      <c r="A12" s="678"/>
      <c r="C12" s="12"/>
      <c r="D12" s="12"/>
      <c r="F12" s="12"/>
      <c r="H12" s="12"/>
    </row>
    <row r="13" spans="1:8" ht="20.25" customHeight="1">
      <c r="A13" s="678"/>
      <c r="C13" s="12"/>
      <c r="D13" s="12"/>
      <c r="F13" s="12"/>
      <c r="H13" s="12"/>
    </row>
    <row r="14" spans="1:8" ht="20.25" customHeight="1">
      <c r="A14" s="678"/>
      <c r="C14" s="12"/>
      <c r="D14" s="12"/>
      <c r="F14" s="12"/>
      <c r="H14" s="12"/>
    </row>
    <row r="15" spans="1:8" ht="20.25" customHeight="1">
      <c r="A15" s="678"/>
      <c r="C15" s="12"/>
      <c r="D15" s="12"/>
      <c r="F15" s="12"/>
      <c r="H15" s="12"/>
    </row>
    <row r="16" spans="1:8" ht="20.25" customHeight="1">
      <c r="A16" s="678"/>
      <c r="C16" s="12"/>
      <c r="D16" s="12"/>
      <c r="F16" s="12"/>
      <c r="H16" s="12"/>
    </row>
    <row r="17" spans="1:8" ht="20.25" customHeight="1">
      <c r="A17" s="678"/>
      <c r="C17" s="12"/>
      <c r="D17" s="12"/>
      <c r="F17" s="12"/>
      <c r="H17" s="12"/>
    </row>
    <row r="18" spans="1:8" ht="20.25" customHeight="1">
      <c r="A18" s="678"/>
      <c r="C18" s="12"/>
      <c r="D18" s="12"/>
      <c r="F18" s="12"/>
      <c r="H18" s="12"/>
    </row>
    <row r="19" spans="1:8" ht="20.25" customHeight="1">
      <c r="A19" s="678"/>
      <c r="C19" s="12"/>
      <c r="D19" s="12"/>
      <c r="F19" s="12"/>
      <c r="H19" s="12"/>
    </row>
    <row r="20" spans="1:8" ht="20.25" customHeight="1">
      <c r="A20" s="678"/>
      <c r="C20" s="12"/>
      <c r="D20" s="12"/>
      <c r="F20" s="12"/>
      <c r="H20" s="12"/>
    </row>
    <row r="21" spans="1:8" ht="20.25" customHeight="1">
      <c r="A21" s="678"/>
      <c r="C21" s="12"/>
      <c r="D21" s="12"/>
      <c r="F21" s="12"/>
      <c r="H21" s="12"/>
    </row>
    <row r="22" spans="1:8" ht="20.25" customHeight="1">
      <c r="A22" s="678"/>
      <c r="C22" s="12"/>
      <c r="D22" s="12"/>
      <c r="F22" s="12"/>
      <c r="H22" s="12"/>
    </row>
    <row r="23" spans="1:8" ht="20.25" customHeight="1">
      <c r="A23" s="678"/>
      <c r="C23" s="12"/>
      <c r="D23" s="12"/>
      <c r="F23" s="12"/>
      <c r="H23" s="12"/>
    </row>
    <row r="24" spans="1:8" ht="29.25" customHeight="1">
      <c r="A24" s="679"/>
      <c r="B24" s="665" t="s">
        <v>45</v>
      </c>
      <c r="C24" s="672"/>
      <c r="D24" s="673"/>
      <c r="E24" s="478">
        <f>SUM(E8:E23)</f>
        <v>0</v>
      </c>
      <c r="F24" s="476">
        <f>SUM(F8:F23)</f>
        <v>0</v>
      </c>
      <c r="G24" s="476">
        <f>SUM(G8:G23)</f>
        <v>0</v>
      </c>
      <c r="H24" s="476">
        <f>SUM(H8:H23)</f>
        <v>0</v>
      </c>
    </row>
    <row r="25" spans="1:8" ht="29.25" customHeight="1">
      <c r="A25" s="677" t="s">
        <v>324</v>
      </c>
      <c r="B25" s="682" t="s">
        <v>45</v>
      </c>
      <c r="C25" s="683"/>
      <c r="D25" s="684"/>
      <c r="E25" s="680"/>
      <c r="F25" s="680"/>
      <c r="G25" s="680"/>
      <c r="H25" s="680"/>
    </row>
    <row r="26" spans="1:8" ht="29.25" customHeight="1">
      <c r="A26" s="679"/>
      <c r="B26" s="685"/>
      <c r="C26" s="686"/>
      <c r="D26" s="687"/>
      <c r="E26" s="681"/>
      <c r="F26" s="681"/>
      <c r="G26" s="681"/>
      <c r="H26" s="681"/>
    </row>
    <row r="27" spans="1:8" ht="29.25" customHeight="1" thickBot="1">
      <c r="A27" s="674" t="s">
        <v>46</v>
      </c>
      <c r="B27" s="675"/>
      <c r="C27" s="675"/>
      <c r="D27" s="676"/>
      <c r="E27" s="475">
        <f>SUM(E24:E26)</f>
        <v>0</v>
      </c>
      <c r="F27" s="475">
        <f>SUM(F24:F26)</f>
        <v>0</v>
      </c>
      <c r="G27" s="475">
        <f>SUM(G24:G26)</f>
        <v>0</v>
      </c>
      <c r="H27" s="475">
        <f>SUM(H24:H26)</f>
        <v>0</v>
      </c>
    </row>
    <row r="28" spans="1:8" ht="5.25" customHeight="1">
      <c r="A28" s="655"/>
      <c r="B28" s="655"/>
      <c r="C28" s="655"/>
      <c r="D28" s="655"/>
      <c r="E28" s="655"/>
      <c r="F28" s="655"/>
      <c r="G28" s="655"/>
      <c r="H28" s="655"/>
    </row>
    <row r="29" spans="1:8">
      <c r="A29" s="651"/>
      <c r="B29" s="651"/>
      <c r="C29" s="651"/>
      <c r="D29" s="651"/>
      <c r="E29" s="651"/>
      <c r="F29" s="651"/>
      <c r="G29" s="651"/>
      <c r="H29" s="651"/>
    </row>
    <row r="30" spans="1:8">
      <c r="A30" s="651"/>
      <c r="B30" s="651"/>
      <c r="C30" s="651"/>
      <c r="D30" s="651"/>
      <c r="E30" s="651"/>
      <c r="F30" s="651"/>
      <c r="G30" s="651"/>
      <c r="H30" s="651"/>
    </row>
  </sheetData>
  <dataConsolidate/>
  <mergeCells count="19">
    <mergeCell ref="A3:H3"/>
    <mergeCell ref="A6:A7"/>
    <mergeCell ref="B6:B7"/>
    <mergeCell ref="C6:C7"/>
    <mergeCell ref="A29:H29"/>
    <mergeCell ref="A25:A26"/>
    <mergeCell ref="B25:D26"/>
    <mergeCell ref="E25:E26"/>
    <mergeCell ref="F25:F26"/>
    <mergeCell ref="G25:G26"/>
    <mergeCell ref="A30:H30"/>
    <mergeCell ref="D6:D7"/>
    <mergeCell ref="E6:H6"/>
    <mergeCell ref="E5:H5"/>
    <mergeCell ref="B24:D24"/>
    <mergeCell ref="A27:D27"/>
    <mergeCell ref="A8:A24"/>
    <mergeCell ref="A28:H28"/>
    <mergeCell ref="H25:H26"/>
  </mergeCells>
  <phoneticPr fontId="13"/>
  <conditionalFormatting sqref="E25:E26">
    <cfRule type="expression" dxfId="96" priority="4">
      <formula>$E$25&lt;&gt;""</formula>
    </cfRule>
  </conditionalFormatting>
  <conditionalFormatting sqref="F25:F26">
    <cfRule type="expression" dxfId="95" priority="3">
      <formula>$F$25&lt;&gt;""</formula>
    </cfRule>
  </conditionalFormatting>
  <conditionalFormatting sqref="G25:G26">
    <cfRule type="expression" dxfId="94" priority="2">
      <formula>$G$25&lt;&gt;""</formula>
    </cfRule>
  </conditionalFormatting>
  <conditionalFormatting sqref="H25:H26">
    <cfRule type="expression" dxfId="93" priority="1">
      <formula>$H$25&lt;&gt;""</formula>
    </cfRule>
  </conditionalFormatting>
  <printOptions horizontalCentered="1"/>
  <pageMargins left="0.78740157480314965" right="0.59055118110236227" top="0.59055118110236227" bottom="0.62992125984251968" header="0.51181102362204722" footer="0.51181102362204722"/>
  <pageSetup paperSize="9" scale="94"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D41D-0B41-4BF8-A195-0A03EEB7F0F3}">
  <sheetPr>
    <tabColor rgb="FFFF00FF"/>
    <pageSetUpPr fitToPage="1"/>
  </sheetPr>
  <dimension ref="A1:J29"/>
  <sheetViews>
    <sheetView showZeros="0" view="pageBreakPreview" topLeftCell="A16" zoomScaleNormal="85" zoomScaleSheetLayoutView="100" workbookViewId="0">
      <selection activeCell="A22" sqref="A22:J22"/>
    </sheetView>
  </sheetViews>
  <sheetFormatPr defaultColWidth="9" defaultRowHeight="13.2"/>
  <cols>
    <col min="1" max="1" width="15.77734375" style="38" bestFit="1" customWidth="1"/>
    <col min="2" max="2" width="12.44140625" style="38" bestFit="1" customWidth="1"/>
    <col min="3" max="3" width="12.21875" style="38" customWidth="1"/>
    <col min="4" max="4" width="3.77734375" style="38" bestFit="1" customWidth="1"/>
    <col min="5" max="5" width="12.44140625" style="38" bestFit="1" customWidth="1"/>
    <col min="6" max="6" width="15.44140625" style="38" customWidth="1"/>
    <col min="7" max="7" width="3.77734375" style="38" bestFit="1" customWidth="1"/>
    <col min="8" max="8" width="10.21875" style="38" bestFit="1" customWidth="1"/>
    <col min="9" max="9" width="17.109375" style="38" customWidth="1"/>
    <col min="10" max="10" width="3.44140625" style="58" bestFit="1" customWidth="1"/>
    <col min="11" max="16384" width="9" style="38"/>
  </cols>
  <sheetData>
    <row r="1" spans="1:10" customFormat="1">
      <c r="G1" s="691" t="s">
        <v>339</v>
      </c>
      <c r="H1" s="691"/>
      <c r="I1" s="691"/>
    </row>
    <row r="2" spans="1:10" ht="12" customHeight="1">
      <c r="G2" s="692"/>
      <c r="H2" s="692"/>
      <c r="I2" s="692"/>
      <c r="J2" s="692"/>
    </row>
    <row r="3" spans="1:10" ht="24.75" customHeight="1">
      <c r="A3" s="693" t="s">
        <v>326</v>
      </c>
      <c r="B3" s="693"/>
      <c r="C3" s="693"/>
      <c r="D3" s="693"/>
      <c r="E3" s="693"/>
      <c r="F3" s="693"/>
      <c r="G3" s="693"/>
      <c r="H3" s="693"/>
      <c r="I3" s="693"/>
      <c r="J3" s="693"/>
    </row>
    <row r="4" spans="1:10" ht="13.8" thickBot="1">
      <c r="H4" s="39"/>
      <c r="I4" s="694"/>
      <c r="J4" s="694"/>
    </row>
    <row r="5" spans="1:10" ht="34.5" customHeight="1">
      <c r="A5" s="37" t="s">
        <v>3</v>
      </c>
      <c r="B5" s="695">
        <f>'02_様式2-1'!H7</f>
        <v>0</v>
      </c>
      <c r="C5" s="696"/>
      <c r="D5" s="696"/>
      <c r="E5" s="696"/>
      <c r="F5" s="696"/>
      <c r="G5" s="696"/>
      <c r="H5" s="696"/>
      <c r="I5" s="696"/>
      <c r="J5" s="697"/>
    </row>
    <row r="6" spans="1:10" ht="34.5" customHeight="1">
      <c r="A6" s="487" t="s">
        <v>17</v>
      </c>
      <c r="B6" s="688">
        <f>'02_様式2-1'!C8</f>
        <v>0</v>
      </c>
      <c r="C6" s="689"/>
      <c r="D6" s="689"/>
      <c r="E6" s="689"/>
      <c r="F6" s="689"/>
      <c r="G6" s="689"/>
      <c r="H6" s="689"/>
      <c r="I6" s="689"/>
      <c r="J6" s="690"/>
    </row>
    <row r="7" spans="1:10" ht="34.5" customHeight="1">
      <c r="A7" s="41" t="s">
        <v>1</v>
      </c>
      <c r="B7" s="700">
        <f>'02_様式2-1'!H2</f>
        <v>0</v>
      </c>
      <c r="C7" s="701"/>
      <c r="D7" s="701"/>
      <c r="E7" s="701"/>
      <c r="F7" s="701"/>
      <c r="G7" s="701"/>
      <c r="H7" s="701"/>
      <c r="I7" s="701"/>
      <c r="J7" s="702"/>
    </row>
    <row r="8" spans="1:10" ht="34.5" customHeight="1" thickBot="1">
      <c r="A8" s="488" t="s">
        <v>109</v>
      </c>
      <c r="B8" s="703">
        <f>'02_様式2-1'!C11</f>
        <v>0</v>
      </c>
      <c r="C8" s="704"/>
      <c r="D8" s="704"/>
      <c r="E8" s="704"/>
      <c r="F8" s="704"/>
      <c r="G8" s="704"/>
      <c r="H8" s="704"/>
      <c r="I8" s="704"/>
      <c r="J8" s="705"/>
    </row>
    <row r="9" spans="1:10" ht="34.5" customHeight="1" thickTop="1">
      <c r="A9" s="706" t="s">
        <v>327</v>
      </c>
      <c r="B9" s="707"/>
      <c r="C9" s="707"/>
      <c r="D9" s="707"/>
      <c r="E9" s="707"/>
      <c r="F9" s="708"/>
      <c r="G9" s="709"/>
      <c r="H9" s="710"/>
      <c r="I9" s="710"/>
      <c r="J9" s="711"/>
    </row>
    <row r="10" spans="1:10" ht="34.5" customHeight="1">
      <c r="A10" s="489" t="s">
        <v>353</v>
      </c>
      <c r="B10" s="490"/>
      <c r="C10" s="491"/>
      <c r="D10" s="491"/>
      <c r="E10" s="491"/>
      <c r="F10" s="492"/>
      <c r="G10" s="712"/>
      <c r="H10" s="698"/>
      <c r="I10" s="698"/>
      <c r="J10" s="699"/>
    </row>
    <row r="11" spans="1:10" ht="34.5" customHeight="1">
      <c r="A11" s="489" t="s">
        <v>354</v>
      </c>
      <c r="B11" s="490"/>
      <c r="C11" s="491"/>
      <c r="D11" s="491"/>
      <c r="E11" s="491"/>
      <c r="F11" s="492"/>
      <c r="G11" s="712"/>
      <c r="H11" s="698"/>
      <c r="I11" s="698"/>
      <c r="J11" s="699"/>
    </row>
    <row r="12" spans="1:10" ht="34.5" customHeight="1">
      <c r="A12" s="713" t="s">
        <v>328</v>
      </c>
      <c r="B12" s="714"/>
      <c r="C12" s="698"/>
      <c r="D12" s="698"/>
      <c r="E12" s="698"/>
      <c r="F12" s="698"/>
      <c r="G12" s="698"/>
      <c r="H12" s="698"/>
      <c r="I12" s="698"/>
      <c r="J12" s="699"/>
    </row>
    <row r="13" spans="1:10" ht="34.5" customHeight="1">
      <c r="A13" s="715" t="s">
        <v>329</v>
      </c>
      <c r="B13" s="716"/>
      <c r="C13" s="716"/>
      <c r="D13" s="716"/>
      <c r="E13" s="716"/>
      <c r="F13" s="717"/>
      <c r="G13" s="712"/>
      <c r="H13" s="698"/>
      <c r="I13" s="698"/>
      <c r="J13" s="699"/>
    </row>
    <row r="14" spans="1:10" ht="34.5" customHeight="1">
      <c r="A14" s="493" t="s">
        <v>330</v>
      </c>
      <c r="B14" s="698"/>
      <c r="C14" s="698"/>
      <c r="D14" s="698"/>
      <c r="E14" s="698"/>
      <c r="F14" s="698"/>
      <c r="G14" s="698"/>
      <c r="H14" s="698"/>
      <c r="I14" s="698"/>
      <c r="J14" s="699"/>
    </row>
    <row r="15" spans="1:10" ht="34.5" customHeight="1">
      <c r="A15" s="493" t="s">
        <v>331</v>
      </c>
      <c r="B15" s="698"/>
      <c r="C15" s="698"/>
      <c r="D15" s="698"/>
      <c r="E15" s="698"/>
      <c r="F15" s="698"/>
      <c r="G15" s="698"/>
      <c r="H15" s="698"/>
      <c r="I15" s="698"/>
      <c r="J15" s="699"/>
    </row>
    <row r="16" spans="1:10" ht="34.5" customHeight="1">
      <c r="A16" s="715" t="s">
        <v>332</v>
      </c>
      <c r="B16" s="716"/>
      <c r="C16" s="716"/>
      <c r="D16" s="716"/>
      <c r="E16" s="716"/>
      <c r="F16" s="717"/>
      <c r="G16" s="712"/>
      <c r="H16" s="698"/>
      <c r="I16" s="698"/>
      <c r="J16" s="699"/>
    </row>
    <row r="17" spans="1:10" ht="35.25" customHeight="1" thickBot="1">
      <c r="A17" s="721" t="s">
        <v>333</v>
      </c>
      <c r="B17" s="722"/>
      <c r="C17" s="722"/>
      <c r="D17" s="722"/>
      <c r="E17" s="722"/>
      <c r="F17" s="723"/>
      <c r="G17" s="724"/>
      <c r="H17" s="725"/>
      <c r="I17" s="725"/>
      <c r="J17" s="726"/>
    </row>
    <row r="18" spans="1:10" ht="17.25" customHeight="1">
      <c r="A18" s="52"/>
      <c r="B18" s="727"/>
      <c r="C18" s="727"/>
      <c r="D18" s="727"/>
      <c r="E18" s="727"/>
      <c r="F18" s="727"/>
      <c r="G18" s="727"/>
      <c r="H18" s="727"/>
      <c r="I18" s="727"/>
      <c r="J18" s="728"/>
    </row>
    <row r="19" spans="1:10" ht="81.75" customHeight="1">
      <c r="A19" s="729" t="s">
        <v>334</v>
      </c>
      <c r="B19" s="730"/>
      <c r="C19" s="730"/>
      <c r="D19" s="730"/>
      <c r="E19" s="730"/>
      <c r="F19" s="730"/>
      <c r="G19" s="730"/>
      <c r="H19" s="730"/>
      <c r="I19" s="730"/>
      <c r="J19" s="731"/>
    </row>
    <row r="20" spans="1:10" ht="60.75" customHeight="1">
      <c r="A20" s="718" t="s">
        <v>335</v>
      </c>
      <c r="B20" s="719"/>
      <c r="C20" s="719"/>
      <c r="D20" s="719"/>
      <c r="E20" s="719"/>
      <c r="F20" s="719"/>
      <c r="G20" s="719"/>
      <c r="H20" s="719"/>
      <c r="I20" s="719"/>
      <c r="J20" s="720"/>
    </row>
    <row r="21" spans="1:10" ht="34.5" customHeight="1">
      <c r="A21" s="718" t="s">
        <v>336</v>
      </c>
      <c r="B21" s="719"/>
      <c r="C21" s="719"/>
      <c r="D21" s="719"/>
      <c r="E21" s="719"/>
      <c r="F21" s="719"/>
      <c r="G21" s="719"/>
      <c r="H21" s="719"/>
      <c r="I21" s="719"/>
      <c r="J21" s="720"/>
    </row>
    <row r="22" spans="1:10" ht="49.5" customHeight="1">
      <c r="A22" s="718" t="s">
        <v>337</v>
      </c>
      <c r="B22" s="719"/>
      <c r="C22" s="719"/>
      <c r="D22" s="719"/>
      <c r="E22" s="719"/>
      <c r="F22" s="719"/>
      <c r="G22" s="719"/>
      <c r="H22" s="719"/>
      <c r="I22" s="719"/>
      <c r="J22" s="720"/>
    </row>
    <row r="23" spans="1:10" ht="34.5" customHeight="1">
      <c r="A23" s="482"/>
      <c r="B23" s="4"/>
      <c r="C23" s="4"/>
      <c r="D23" s="4"/>
      <c r="E23" s="4"/>
      <c r="F23" s="4"/>
      <c r="G23" s="4"/>
      <c r="H23" s="4"/>
      <c r="I23" s="4"/>
      <c r="J23" s="481"/>
    </row>
    <row r="24" spans="1:10" ht="34.5" customHeight="1" thickBot="1">
      <c r="A24" s="483"/>
      <c r="B24" s="484"/>
      <c r="C24" s="484"/>
      <c r="D24" s="484"/>
      <c r="E24" s="484"/>
      <c r="F24" s="484"/>
      <c r="G24" s="484"/>
      <c r="H24" s="484"/>
      <c r="I24" s="484"/>
      <c r="J24" s="485"/>
    </row>
    <row r="25" spans="1:10" ht="28.5" customHeight="1"/>
    <row r="26" spans="1:10" ht="28.5" customHeight="1"/>
    <row r="27" spans="1:10" ht="28.5" customHeight="1"/>
    <row r="28" spans="1:10" ht="28.5" customHeight="1"/>
    <row r="29" spans="1:10" ht="28.5" customHeight="1"/>
  </sheetData>
  <dataConsolidate/>
  <mergeCells count="27">
    <mergeCell ref="A20:J20"/>
    <mergeCell ref="A21:J21"/>
    <mergeCell ref="A22:J22"/>
    <mergeCell ref="A16:F16"/>
    <mergeCell ref="G16:J16"/>
    <mergeCell ref="A17:F17"/>
    <mergeCell ref="G17:J17"/>
    <mergeCell ref="B18:J18"/>
    <mergeCell ref="A19:J19"/>
    <mergeCell ref="B15:J15"/>
    <mergeCell ref="B7:J7"/>
    <mergeCell ref="B8:J8"/>
    <mergeCell ref="A9:F9"/>
    <mergeCell ref="G9:J9"/>
    <mergeCell ref="G10:J10"/>
    <mergeCell ref="G11:J11"/>
    <mergeCell ref="A12:B12"/>
    <mergeCell ref="C12:J12"/>
    <mergeCell ref="A13:F13"/>
    <mergeCell ref="G13:J13"/>
    <mergeCell ref="B14:J14"/>
    <mergeCell ref="B6:J6"/>
    <mergeCell ref="G1:I1"/>
    <mergeCell ref="G2:J2"/>
    <mergeCell ref="A3:J3"/>
    <mergeCell ref="I4:J4"/>
    <mergeCell ref="B5:J5"/>
  </mergeCells>
  <phoneticPr fontId="13"/>
  <conditionalFormatting sqref="B14:J15">
    <cfRule type="expression" dxfId="92" priority="1">
      <formula>$G$13="有"</formula>
    </cfRule>
  </conditionalFormatting>
  <conditionalFormatting sqref="C10:G10">
    <cfRule type="expression" dxfId="91" priority="8">
      <formula>$C$10&lt;&gt;""</formula>
    </cfRule>
  </conditionalFormatting>
  <conditionalFormatting sqref="C11:G11 C12">
    <cfRule type="expression" dxfId="90" priority="7">
      <formula>$C$11&lt;&gt;""</formula>
    </cfRule>
  </conditionalFormatting>
  <conditionalFormatting sqref="C12:J12">
    <cfRule type="expression" dxfId="89" priority="2">
      <formula>$G$11="有"</formula>
    </cfRule>
  </conditionalFormatting>
  <conditionalFormatting sqref="G13">
    <cfRule type="expression" dxfId="88" priority="6">
      <formula>$C$13&lt;&gt;""</formula>
    </cfRule>
  </conditionalFormatting>
  <conditionalFormatting sqref="G9:J11">
    <cfRule type="cellIs" dxfId="87" priority="5" operator="equal">
      <formula>""</formula>
    </cfRule>
  </conditionalFormatting>
  <conditionalFormatting sqref="G13:J13">
    <cfRule type="cellIs" dxfId="86" priority="4" operator="equal">
      <formula>""</formula>
    </cfRule>
  </conditionalFormatting>
  <conditionalFormatting sqref="G16:J17">
    <cfRule type="cellIs" dxfId="85" priority="3" operator="equal">
      <formula>""</formula>
    </cfRule>
  </conditionalFormatting>
  <dataValidations count="5">
    <dataValidation type="list" allowBlank="1" showInputMessage="1" showErrorMessage="1" sqref="G16:J16" xr:uid="{61D65817-2D51-40B7-BA63-51AA78C84A76}">
      <formula1>"無,有（耐震補強工事）,有（耐震診断費）,有（非構造部材の耐震対策）,有（防災機能強化事業）"</formula1>
    </dataValidation>
    <dataValidation type="list" allowBlank="1" showInputMessage="1" showErrorMessage="1" sqref="G17:J17" xr:uid="{B402004E-7FAB-42B8-B118-C8DE8981210D}">
      <formula1>"避難所指定校である,避難所指定校ではない"</formula1>
    </dataValidation>
    <dataValidation type="list" allowBlank="1" showInputMessage="1" showErrorMessage="1" sqref="G13:J13 G11:J11" xr:uid="{BF7873AC-E68A-40BE-900C-95E0C624B7B9}">
      <formula1>"有,無"</formula1>
    </dataValidation>
    <dataValidation type="list" allowBlank="1" showInputMessage="1" showErrorMessage="1" sqref="G10:J10" xr:uid="{8A12CB2D-FAF0-4600-B41B-B45426C26BF7}">
      <formula1>"機関要件確認校,機関要件非確認校,確認辞退の届け出を提出済・提出予定"</formula1>
    </dataValidation>
    <dataValidation type="list" allowBlank="1" showInputMessage="1" showErrorMessage="1" sqref="G9:J9" xr:uid="{896D393B-B5E4-488F-84A5-22D63CCC5C76}">
      <formula1>"完了,未完了,耐震工事中,やむを得ず完了不能"</formula1>
    </dataValidation>
  </dataValidations>
  <printOptions horizontalCentered="1"/>
  <pageMargins left="0.59055118110236227" right="0.39370078740157483" top="0.74803149606299213" bottom="0.35433070866141736" header="0.51181102362204722" footer="0.19685039370078741"/>
  <pageSetup paperSize="9" scale="87"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indexed="33"/>
    <pageSetUpPr fitToPage="1"/>
  </sheetPr>
  <dimension ref="A1:H42"/>
  <sheetViews>
    <sheetView view="pageBreakPreview" topLeftCell="A10" zoomScaleNormal="85" zoomScaleSheetLayoutView="100" workbookViewId="0">
      <selection activeCell="J7" sqref="J7"/>
    </sheetView>
  </sheetViews>
  <sheetFormatPr defaultRowHeight="13.2"/>
  <cols>
    <col min="1" max="1" width="14.109375" customWidth="1"/>
    <col min="2" max="2" width="16.88671875" customWidth="1"/>
    <col min="3" max="3" width="38.88671875" customWidth="1"/>
    <col min="4" max="4" width="8.44140625" customWidth="1"/>
    <col min="5" max="8" width="5.44140625" customWidth="1"/>
    <col min="9" max="9" width="12.109375" bestFit="1" customWidth="1"/>
  </cols>
  <sheetData>
    <row r="1" spans="1:8">
      <c r="E1" s="18"/>
      <c r="F1" s="18"/>
      <c r="H1" s="19" t="s">
        <v>338</v>
      </c>
    </row>
    <row r="2" spans="1:8" ht="6.75" customHeight="1"/>
    <row r="3" spans="1:8" ht="28.5" customHeight="1">
      <c r="A3" s="587" t="s">
        <v>48</v>
      </c>
      <c r="B3" s="587"/>
      <c r="C3" s="588"/>
      <c r="D3" s="588"/>
      <c r="E3" s="588"/>
      <c r="F3" s="588"/>
      <c r="G3" s="588"/>
      <c r="H3" s="588"/>
    </row>
    <row r="4" spans="1:8" s="4" customFormat="1" ht="5.25" customHeight="1" thickBot="1">
      <c r="A4" s="3"/>
      <c r="B4" s="3"/>
      <c r="C4" s="3"/>
      <c r="D4" s="3"/>
      <c r="E4" s="3"/>
      <c r="F4" s="3"/>
      <c r="G4" s="3"/>
      <c r="H4" s="3"/>
    </row>
    <row r="5" spans="1:8" ht="29.25" customHeight="1">
      <c r="A5" s="23" t="s">
        <v>16</v>
      </c>
      <c r="B5" s="742">
        <f>'02_様式2-1'!C7</f>
        <v>0</v>
      </c>
      <c r="C5" s="742"/>
      <c r="D5" s="742"/>
      <c r="E5" s="742"/>
      <c r="F5" s="742"/>
      <c r="G5" s="742"/>
      <c r="H5" s="743"/>
    </row>
    <row r="6" spans="1:8" ht="29.25" customHeight="1">
      <c r="A6" s="24" t="s">
        <v>212</v>
      </c>
      <c r="B6" s="744">
        <f>'02_様式2-1'!H7</f>
        <v>0</v>
      </c>
      <c r="C6" s="744"/>
      <c r="D6" s="744"/>
      <c r="E6" s="744"/>
      <c r="F6" s="744"/>
      <c r="G6" s="744"/>
      <c r="H6" s="745"/>
    </row>
    <row r="7" spans="1:8" ht="29.25" customHeight="1">
      <c r="A7" s="24" t="s">
        <v>22</v>
      </c>
      <c r="B7" s="744">
        <f>'02_様式2-1'!C8</f>
        <v>0</v>
      </c>
      <c r="C7" s="744"/>
      <c r="D7" s="744"/>
      <c r="E7" s="744"/>
      <c r="F7" s="744"/>
      <c r="G7" s="744"/>
      <c r="H7" s="745"/>
    </row>
    <row r="8" spans="1:8" ht="29.25" customHeight="1">
      <c r="A8" s="24" t="s">
        <v>49</v>
      </c>
      <c r="B8" s="744">
        <f>'02_様式2-1'!C11</f>
        <v>0</v>
      </c>
      <c r="C8" s="744"/>
      <c r="D8" s="744"/>
      <c r="E8" s="744"/>
      <c r="F8" s="744"/>
      <c r="G8" s="744"/>
      <c r="H8" s="745"/>
    </row>
    <row r="9" spans="1:8" ht="102.75" customHeight="1">
      <c r="A9" s="24" t="s">
        <v>50</v>
      </c>
      <c r="B9" s="746"/>
      <c r="C9" s="747"/>
      <c r="D9" s="747"/>
      <c r="E9" s="747"/>
      <c r="F9" s="747"/>
      <c r="G9" s="747"/>
      <c r="H9" s="748"/>
    </row>
    <row r="10" spans="1:8" ht="30" customHeight="1">
      <c r="A10" s="24" t="s">
        <v>51</v>
      </c>
      <c r="B10" s="739"/>
      <c r="C10" s="740"/>
      <c r="D10" s="740"/>
      <c r="E10" s="740"/>
      <c r="F10" s="740"/>
      <c r="G10" s="740"/>
      <c r="H10" s="741"/>
    </row>
    <row r="11" spans="1:8">
      <c r="A11" s="732"/>
      <c r="B11" s="733"/>
      <c r="C11" s="733"/>
      <c r="D11" s="733"/>
      <c r="E11" s="733"/>
      <c r="F11" s="733"/>
      <c r="G11" s="733"/>
      <c r="H11" s="734"/>
    </row>
    <row r="12" spans="1:8">
      <c r="A12" s="735"/>
      <c r="B12" s="733"/>
      <c r="C12" s="733"/>
      <c r="D12" s="733"/>
      <c r="E12" s="733"/>
      <c r="F12" s="733"/>
      <c r="G12" s="733"/>
      <c r="H12" s="734"/>
    </row>
    <row r="13" spans="1:8">
      <c r="A13" s="735"/>
      <c r="B13" s="733"/>
      <c r="C13" s="733"/>
      <c r="D13" s="733"/>
      <c r="E13" s="733"/>
      <c r="F13" s="733"/>
      <c r="G13" s="733"/>
      <c r="H13" s="734"/>
    </row>
    <row r="14" spans="1:8">
      <c r="A14" s="735"/>
      <c r="B14" s="733"/>
      <c r="C14" s="733"/>
      <c r="D14" s="733"/>
      <c r="E14" s="733"/>
      <c r="F14" s="733"/>
      <c r="G14" s="733"/>
      <c r="H14" s="734"/>
    </row>
    <row r="15" spans="1:8">
      <c r="A15" s="735"/>
      <c r="B15" s="733"/>
      <c r="C15" s="733"/>
      <c r="D15" s="733"/>
      <c r="E15" s="733"/>
      <c r="F15" s="733"/>
      <c r="G15" s="733"/>
      <c r="H15" s="734"/>
    </row>
    <row r="16" spans="1:8">
      <c r="A16" s="735"/>
      <c r="B16" s="733"/>
      <c r="C16" s="733"/>
      <c r="D16" s="733"/>
      <c r="E16" s="733"/>
      <c r="F16" s="733"/>
      <c r="G16" s="733"/>
      <c r="H16" s="734"/>
    </row>
    <row r="17" spans="1:8">
      <c r="A17" s="735"/>
      <c r="B17" s="733"/>
      <c r="C17" s="733"/>
      <c r="D17" s="733"/>
      <c r="E17" s="733"/>
      <c r="F17" s="733"/>
      <c r="G17" s="733"/>
      <c r="H17" s="734"/>
    </row>
    <row r="18" spans="1:8">
      <c r="A18" s="735"/>
      <c r="B18" s="733"/>
      <c r="C18" s="733"/>
      <c r="D18" s="733"/>
      <c r="E18" s="733"/>
      <c r="F18" s="733"/>
      <c r="G18" s="733"/>
      <c r="H18" s="734"/>
    </row>
    <row r="19" spans="1:8">
      <c r="A19" s="735"/>
      <c r="B19" s="733"/>
      <c r="C19" s="733"/>
      <c r="D19" s="733"/>
      <c r="E19" s="733"/>
      <c r="F19" s="733"/>
      <c r="G19" s="733"/>
      <c r="H19" s="734"/>
    </row>
    <row r="20" spans="1:8">
      <c r="A20" s="735"/>
      <c r="B20" s="733"/>
      <c r="C20" s="733"/>
      <c r="D20" s="733"/>
      <c r="E20" s="733"/>
      <c r="F20" s="733"/>
      <c r="G20" s="733"/>
      <c r="H20" s="734"/>
    </row>
    <row r="21" spans="1:8">
      <c r="A21" s="735"/>
      <c r="B21" s="733"/>
      <c r="C21" s="733"/>
      <c r="D21" s="733"/>
      <c r="E21" s="733"/>
      <c r="F21" s="733"/>
      <c r="G21" s="733"/>
      <c r="H21" s="734"/>
    </row>
    <row r="22" spans="1:8">
      <c r="A22" s="735"/>
      <c r="B22" s="733"/>
      <c r="C22" s="733"/>
      <c r="D22" s="733"/>
      <c r="E22" s="733"/>
      <c r="F22" s="733"/>
      <c r="G22" s="733"/>
      <c r="H22" s="734"/>
    </row>
    <row r="23" spans="1:8">
      <c r="A23" s="735"/>
      <c r="B23" s="733"/>
      <c r="C23" s="733"/>
      <c r="D23" s="733"/>
      <c r="E23" s="733"/>
      <c r="F23" s="733"/>
      <c r="G23" s="733"/>
      <c r="H23" s="734"/>
    </row>
    <row r="24" spans="1:8">
      <c r="A24" s="735"/>
      <c r="B24" s="733"/>
      <c r="C24" s="733"/>
      <c r="D24" s="733"/>
      <c r="E24" s="733"/>
      <c r="F24" s="733"/>
      <c r="G24" s="733"/>
      <c r="H24" s="734"/>
    </row>
    <row r="25" spans="1:8">
      <c r="A25" s="735"/>
      <c r="B25" s="733"/>
      <c r="C25" s="733"/>
      <c r="D25" s="733"/>
      <c r="E25" s="733"/>
      <c r="F25" s="733"/>
      <c r="G25" s="733"/>
      <c r="H25" s="734"/>
    </row>
    <row r="26" spans="1:8">
      <c r="A26" s="735"/>
      <c r="B26" s="733"/>
      <c r="C26" s="733"/>
      <c r="D26" s="733"/>
      <c r="E26" s="733"/>
      <c r="F26" s="733"/>
      <c r="G26" s="733"/>
      <c r="H26" s="734"/>
    </row>
    <row r="27" spans="1:8">
      <c r="A27" s="735"/>
      <c r="B27" s="733"/>
      <c r="C27" s="733"/>
      <c r="D27" s="733"/>
      <c r="E27" s="733"/>
      <c r="F27" s="733"/>
      <c r="G27" s="733"/>
      <c r="H27" s="734"/>
    </row>
    <row r="28" spans="1:8">
      <c r="A28" s="735"/>
      <c r="B28" s="733"/>
      <c r="C28" s="733"/>
      <c r="D28" s="733"/>
      <c r="E28" s="733"/>
      <c r="F28" s="733"/>
      <c r="G28" s="733"/>
      <c r="H28" s="734"/>
    </row>
    <row r="29" spans="1:8">
      <c r="A29" s="735"/>
      <c r="B29" s="733"/>
      <c r="C29" s="733"/>
      <c r="D29" s="733"/>
      <c r="E29" s="733"/>
      <c r="F29" s="733"/>
      <c r="G29" s="733"/>
      <c r="H29" s="734"/>
    </row>
    <row r="30" spans="1:8">
      <c r="A30" s="735"/>
      <c r="B30" s="733"/>
      <c r="C30" s="733"/>
      <c r="D30" s="733"/>
      <c r="E30" s="733"/>
      <c r="F30" s="733"/>
      <c r="G30" s="733"/>
      <c r="H30" s="734"/>
    </row>
    <row r="31" spans="1:8">
      <c r="A31" s="735"/>
      <c r="B31" s="733"/>
      <c r="C31" s="733"/>
      <c r="D31" s="733"/>
      <c r="E31" s="733"/>
      <c r="F31" s="733"/>
      <c r="G31" s="733"/>
      <c r="H31" s="734"/>
    </row>
    <row r="32" spans="1:8">
      <c r="A32" s="735"/>
      <c r="B32" s="733"/>
      <c r="C32" s="733"/>
      <c r="D32" s="733"/>
      <c r="E32" s="733"/>
      <c r="F32" s="733"/>
      <c r="G32" s="733"/>
      <c r="H32" s="734"/>
    </row>
    <row r="33" spans="1:8">
      <c r="A33" s="735"/>
      <c r="B33" s="733"/>
      <c r="C33" s="733"/>
      <c r="D33" s="733"/>
      <c r="E33" s="733"/>
      <c r="F33" s="733"/>
      <c r="G33" s="733"/>
      <c r="H33" s="734"/>
    </row>
    <row r="34" spans="1:8">
      <c r="A34" s="735"/>
      <c r="B34" s="733"/>
      <c r="C34" s="733"/>
      <c r="D34" s="733"/>
      <c r="E34" s="733"/>
      <c r="F34" s="733"/>
      <c r="G34" s="733"/>
      <c r="H34" s="734"/>
    </row>
    <row r="35" spans="1:8">
      <c r="A35" s="735"/>
      <c r="B35" s="733"/>
      <c r="C35" s="733"/>
      <c r="D35" s="733"/>
      <c r="E35" s="733"/>
      <c r="F35" s="733"/>
      <c r="G35" s="733"/>
      <c r="H35" s="734"/>
    </row>
    <row r="36" spans="1:8">
      <c r="A36" s="735"/>
      <c r="B36" s="733"/>
      <c r="C36" s="733"/>
      <c r="D36" s="733"/>
      <c r="E36" s="733"/>
      <c r="F36" s="733"/>
      <c r="G36" s="733"/>
      <c r="H36" s="734"/>
    </row>
    <row r="37" spans="1:8">
      <c r="A37" s="735"/>
      <c r="B37" s="733"/>
      <c r="C37" s="733"/>
      <c r="D37" s="733"/>
      <c r="E37" s="733"/>
      <c r="F37" s="733"/>
      <c r="G37" s="733"/>
      <c r="H37" s="734"/>
    </row>
    <row r="38" spans="1:8">
      <c r="A38" s="735"/>
      <c r="B38" s="733"/>
      <c r="C38" s="733"/>
      <c r="D38" s="733"/>
      <c r="E38" s="733"/>
      <c r="F38" s="733"/>
      <c r="G38" s="733"/>
      <c r="H38" s="734"/>
    </row>
    <row r="39" spans="1:8">
      <c r="A39" s="735"/>
      <c r="B39" s="733"/>
      <c r="C39" s="733"/>
      <c r="D39" s="733"/>
      <c r="E39" s="733"/>
      <c r="F39" s="733"/>
      <c r="G39" s="733"/>
      <c r="H39" s="734"/>
    </row>
    <row r="40" spans="1:8">
      <c r="A40" s="735"/>
      <c r="B40" s="733"/>
      <c r="C40" s="733"/>
      <c r="D40" s="733"/>
      <c r="E40" s="733"/>
      <c r="F40" s="733"/>
      <c r="G40" s="733"/>
      <c r="H40" s="734"/>
    </row>
    <row r="41" spans="1:8">
      <c r="A41" s="735"/>
      <c r="B41" s="733"/>
      <c r="C41" s="733"/>
      <c r="D41" s="733"/>
      <c r="E41" s="733"/>
      <c r="F41" s="733"/>
      <c r="G41" s="733"/>
      <c r="H41" s="734"/>
    </row>
    <row r="42" spans="1:8" ht="13.8" thickBot="1">
      <c r="A42" s="736"/>
      <c r="B42" s="737"/>
      <c r="C42" s="737"/>
      <c r="D42" s="737"/>
      <c r="E42" s="737"/>
      <c r="F42" s="737"/>
      <c r="G42" s="737"/>
      <c r="H42" s="738"/>
    </row>
  </sheetData>
  <dataConsolidate/>
  <mergeCells count="8">
    <mergeCell ref="A11:H42"/>
    <mergeCell ref="B10:H10"/>
    <mergeCell ref="A3:H3"/>
    <mergeCell ref="B5:H5"/>
    <mergeCell ref="B6:H6"/>
    <mergeCell ref="B7:H7"/>
    <mergeCell ref="B8:H8"/>
    <mergeCell ref="B9:H9"/>
  </mergeCells>
  <phoneticPr fontId="13"/>
  <conditionalFormatting sqref="A11:H42">
    <cfRule type="cellIs" dxfId="84" priority="2" operator="equal">
      <formula>""</formula>
    </cfRule>
  </conditionalFormatting>
  <conditionalFormatting sqref="B9:H9">
    <cfRule type="cellIs" dxfId="83" priority="1" operator="equal">
      <formula>""</formula>
    </cfRule>
  </conditionalFormatting>
  <printOptions horizontalCentered="1"/>
  <pageMargins left="0.78740157480314965" right="0.59055118110236227" top="0.59055118110236227" bottom="0.62992125984251968" header="0.51181102362204722" footer="0.51181102362204722"/>
  <pageSetup paperSize="9" scale="88"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0F1B0-5A8F-4483-AF61-4AA70959DA48}">
  <sheetPr codeName="Sheet5">
    <tabColor rgb="FF00B0F0"/>
    <pageSetUpPr fitToPage="1"/>
  </sheetPr>
  <dimension ref="A1:Q69"/>
  <sheetViews>
    <sheetView view="pageBreakPreview" topLeftCell="A30" zoomScale="80" zoomScaleNormal="90" zoomScaleSheetLayoutView="80" workbookViewId="0">
      <selection activeCell="G11" sqref="G11"/>
    </sheetView>
  </sheetViews>
  <sheetFormatPr defaultColWidth="9" defaultRowHeight="13.2"/>
  <cols>
    <col min="1" max="1" width="5.44140625" style="71" customWidth="1"/>
    <col min="2" max="2" width="7.44140625" style="72" customWidth="1"/>
    <col min="3" max="3" width="11.109375" style="71" customWidth="1"/>
    <col min="4" max="4" width="16.44140625" style="71" customWidth="1"/>
    <col min="5" max="5" width="16.6640625" style="71" customWidth="1"/>
    <col min="6" max="6" width="11.33203125" style="71" customWidth="1"/>
    <col min="7" max="8" width="9.109375" style="71" customWidth="1"/>
    <col min="9" max="9" width="14.44140625" style="71" customWidth="1"/>
    <col min="10" max="10" width="15.44140625" style="71" customWidth="1"/>
    <col min="11" max="11" width="12.77734375" style="71" customWidth="1"/>
    <col min="12" max="12" width="10.44140625" style="71" customWidth="1"/>
    <col min="13" max="13" width="6.44140625" style="71" customWidth="1"/>
    <col min="14" max="14" width="13.44140625" style="71" customWidth="1"/>
    <col min="15" max="15" width="13" style="71" customWidth="1"/>
    <col min="16" max="16" width="11.77734375" style="71" customWidth="1"/>
    <col min="17" max="17" width="16" style="71" customWidth="1"/>
    <col min="18" max="16384" width="9" style="71"/>
  </cols>
  <sheetData>
    <row r="1" spans="1:17">
      <c r="Q1" s="73" t="s">
        <v>134</v>
      </c>
    </row>
    <row r="4" spans="1:17" ht="21.75" customHeight="1">
      <c r="B4" s="525" t="s">
        <v>135</v>
      </c>
      <c r="C4" s="525"/>
      <c r="D4" s="525"/>
      <c r="E4" s="525"/>
      <c r="F4" s="525"/>
      <c r="G4" s="525"/>
      <c r="H4" s="525"/>
      <c r="I4" s="525"/>
      <c r="J4" s="525"/>
      <c r="K4" s="525"/>
      <c r="L4" s="525"/>
      <c r="M4" s="525"/>
      <c r="N4" s="525"/>
      <c r="O4" s="525"/>
      <c r="P4" s="525"/>
      <c r="Q4" s="525"/>
    </row>
    <row r="5" spans="1:17" ht="13.8" thickBot="1"/>
    <row r="6" spans="1:17" ht="27" customHeight="1" thickBot="1">
      <c r="C6" s="446" t="s">
        <v>126</v>
      </c>
      <c r="D6" s="448">
        <f>'02_様式2-1'!H7</f>
        <v>0</v>
      </c>
      <c r="E6" s="447" t="s">
        <v>127</v>
      </c>
      <c r="F6" s="749">
        <f>'02_様式2-1'!C8</f>
        <v>0</v>
      </c>
      <c r="G6" s="749"/>
      <c r="H6" s="750"/>
      <c r="I6" s="446" t="s">
        <v>128</v>
      </c>
      <c r="J6" s="751" t="s">
        <v>208</v>
      </c>
      <c r="K6" s="752"/>
      <c r="L6" s="447" t="s">
        <v>129</v>
      </c>
      <c r="M6" s="753">
        <f>'02_様式2-1'!C11</f>
        <v>0</v>
      </c>
      <c r="N6" s="754"/>
      <c r="O6" s="754"/>
      <c r="P6" s="754"/>
      <c r="Q6" s="755"/>
    </row>
    <row r="8" spans="1:17" ht="13.8" thickBot="1">
      <c r="F8" s="74" t="s">
        <v>136</v>
      </c>
      <c r="I8" s="74" t="s">
        <v>136</v>
      </c>
      <c r="J8" s="74" t="s">
        <v>136</v>
      </c>
      <c r="K8" s="74" t="s">
        <v>136</v>
      </c>
    </row>
    <row r="9" spans="1:17" ht="56.25" customHeight="1">
      <c r="A9" s="75" t="s">
        <v>137</v>
      </c>
      <c r="B9" s="76" t="s">
        <v>20</v>
      </c>
      <c r="C9" s="77" t="s">
        <v>138</v>
      </c>
      <c r="D9" s="434" t="s">
        <v>316</v>
      </c>
      <c r="E9" s="78" t="s">
        <v>139</v>
      </c>
      <c r="F9" s="78" t="s">
        <v>140</v>
      </c>
      <c r="G9" s="79" t="s">
        <v>141</v>
      </c>
      <c r="H9" s="78" t="s">
        <v>142</v>
      </c>
      <c r="I9" s="78" t="s">
        <v>143</v>
      </c>
      <c r="J9" s="78" t="s">
        <v>144</v>
      </c>
      <c r="K9" s="80" t="s">
        <v>145</v>
      </c>
      <c r="L9" s="81" t="s">
        <v>146</v>
      </c>
      <c r="M9" s="82"/>
      <c r="O9" s="83" t="s">
        <v>147</v>
      </c>
      <c r="P9" s="83" t="s">
        <v>148</v>
      </c>
      <c r="Q9" s="84" t="s">
        <v>149</v>
      </c>
    </row>
    <row r="10" spans="1:17" s="93" customFormat="1" ht="63" customHeight="1" thickBot="1">
      <c r="A10" s="85" t="s">
        <v>150</v>
      </c>
      <c r="B10" s="86" t="s">
        <v>151</v>
      </c>
      <c r="C10" s="87" t="s">
        <v>152</v>
      </c>
      <c r="D10" s="470" t="s">
        <v>153</v>
      </c>
      <c r="E10" s="88" t="s">
        <v>154</v>
      </c>
      <c r="F10" s="88" t="s">
        <v>155</v>
      </c>
      <c r="G10" s="470" t="s">
        <v>153</v>
      </c>
      <c r="H10" s="470" t="s">
        <v>153</v>
      </c>
      <c r="I10" s="470" t="s">
        <v>153</v>
      </c>
      <c r="J10" s="88" t="s">
        <v>152</v>
      </c>
      <c r="K10" s="89" t="s">
        <v>155</v>
      </c>
      <c r="L10" s="86" t="s">
        <v>152</v>
      </c>
      <c r="M10" s="90"/>
      <c r="N10" s="91"/>
      <c r="O10" s="92" t="s">
        <v>155</v>
      </c>
      <c r="P10" s="92" t="s">
        <v>155</v>
      </c>
      <c r="Q10" s="86" t="s">
        <v>156</v>
      </c>
    </row>
    <row r="11" spans="1:17">
      <c r="A11" s="72">
        <v>1</v>
      </c>
      <c r="B11" s="94"/>
      <c r="C11" s="95"/>
      <c r="D11" s="96"/>
      <c r="E11" s="97"/>
      <c r="F11" s="449" t="str">
        <f t="shared" ref="F11:F55" si="0">IFERROR(I11/(G11+H11),"0")</f>
        <v>0</v>
      </c>
      <c r="G11" s="98"/>
      <c r="H11" s="98"/>
      <c r="I11" s="99"/>
      <c r="J11" s="98"/>
      <c r="K11" s="451">
        <f t="shared" ref="K11:K55" si="1">IFERROR(I11+J11,"0")</f>
        <v>0</v>
      </c>
      <c r="L11" s="100"/>
      <c r="M11" s="101"/>
      <c r="O11" s="453" t="str">
        <f t="shared" ref="O11:O55" si="2">IFERROR(F11*G11+J11/(G11+H11)*G11,"0")</f>
        <v>0</v>
      </c>
      <c r="P11" s="454" t="str">
        <f t="shared" ref="P11:P55" si="3">IFERROR(F11*H11+J11/(G11+H11)*H11,"0")</f>
        <v>0</v>
      </c>
      <c r="Q11" s="455">
        <f t="shared" ref="Q11:Q55" si="4">IF(AND(ABS(J11)&gt;=0,OR(E11="（イ）複数項目に係る経費",E11="（ア）全体に係る経費")),J11,0)</f>
        <v>0</v>
      </c>
    </row>
    <row r="12" spans="1:17">
      <c r="A12" s="72">
        <v>2</v>
      </c>
      <c r="B12" s="94"/>
      <c r="C12" s="103"/>
      <c r="D12" s="96"/>
      <c r="E12" s="105"/>
      <c r="F12" s="449" t="str">
        <f t="shared" si="0"/>
        <v>0</v>
      </c>
      <c r="G12" s="98"/>
      <c r="H12" s="98"/>
      <c r="I12" s="99"/>
      <c r="J12" s="106"/>
      <c r="K12" s="451">
        <f t="shared" si="1"/>
        <v>0</v>
      </c>
      <c r="L12" s="108"/>
      <c r="M12" s="101"/>
      <c r="O12" s="453" t="str">
        <f t="shared" si="2"/>
        <v>0</v>
      </c>
      <c r="P12" s="453" t="str">
        <f t="shared" si="3"/>
        <v>0</v>
      </c>
      <c r="Q12" s="456">
        <f t="shared" si="4"/>
        <v>0</v>
      </c>
    </row>
    <row r="13" spans="1:17">
      <c r="A13" s="72">
        <v>3</v>
      </c>
      <c r="B13" s="94"/>
      <c r="C13" s="103"/>
      <c r="D13" s="96"/>
      <c r="E13" s="105"/>
      <c r="F13" s="449" t="str">
        <f t="shared" si="0"/>
        <v>0</v>
      </c>
      <c r="G13" s="98"/>
      <c r="H13" s="98"/>
      <c r="I13" s="99"/>
      <c r="J13" s="106"/>
      <c r="K13" s="451">
        <f t="shared" si="1"/>
        <v>0</v>
      </c>
      <c r="L13" s="108"/>
      <c r="M13" s="101"/>
      <c r="O13" s="453" t="str">
        <f t="shared" si="2"/>
        <v>0</v>
      </c>
      <c r="P13" s="453" t="str">
        <f t="shared" si="3"/>
        <v>0</v>
      </c>
      <c r="Q13" s="456">
        <f t="shared" si="4"/>
        <v>0</v>
      </c>
    </row>
    <row r="14" spans="1:17">
      <c r="A14" s="72">
        <v>4</v>
      </c>
      <c r="B14" s="94"/>
      <c r="C14" s="103"/>
      <c r="D14" s="96"/>
      <c r="E14" s="105"/>
      <c r="F14" s="449" t="str">
        <f t="shared" si="0"/>
        <v>0</v>
      </c>
      <c r="G14" s="98"/>
      <c r="H14" s="98"/>
      <c r="I14" s="99"/>
      <c r="J14" s="106"/>
      <c r="K14" s="451">
        <f t="shared" si="1"/>
        <v>0</v>
      </c>
      <c r="L14" s="108"/>
      <c r="M14" s="101"/>
      <c r="O14" s="453" t="str">
        <f t="shared" si="2"/>
        <v>0</v>
      </c>
      <c r="P14" s="453" t="str">
        <f t="shared" si="3"/>
        <v>0</v>
      </c>
      <c r="Q14" s="456">
        <f t="shared" si="4"/>
        <v>0</v>
      </c>
    </row>
    <row r="15" spans="1:17">
      <c r="A15" s="72">
        <v>5</v>
      </c>
      <c r="B15" s="94"/>
      <c r="C15" s="103"/>
      <c r="D15" s="96"/>
      <c r="E15" s="105"/>
      <c r="F15" s="449" t="str">
        <f t="shared" si="0"/>
        <v>0</v>
      </c>
      <c r="G15" s="98"/>
      <c r="H15" s="98"/>
      <c r="I15" s="99"/>
      <c r="J15" s="106"/>
      <c r="K15" s="451">
        <f t="shared" si="1"/>
        <v>0</v>
      </c>
      <c r="L15" s="108"/>
      <c r="M15" s="101"/>
      <c r="O15" s="453" t="str">
        <f t="shared" si="2"/>
        <v>0</v>
      </c>
      <c r="P15" s="453" t="str">
        <f t="shared" si="3"/>
        <v>0</v>
      </c>
      <c r="Q15" s="456">
        <f t="shared" si="4"/>
        <v>0</v>
      </c>
    </row>
    <row r="16" spans="1:17">
      <c r="A16" s="72">
        <v>6</v>
      </c>
      <c r="B16" s="94"/>
      <c r="C16" s="103"/>
      <c r="D16" s="96"/>
      <c r="E16" s="105"/>
      <c r="F16" s="449" t="str">
        <f t="shared" si="0"/>
        <v>0</v>
      </c>
      <c r="G16" s="98"/>
      <c r="H16" s="98"/>
      <c r="I16" s="99"/>
      <c r="J16" s="106"/>
      <c r="K16" s="451">
        <f t="shared" si="1"/>
        <v>0</v>
      </c>
      <c r="L16" s="108"/>
      <c r="M16" s="101"/>
      <c r="O16" s="453" t="str">
        <f t="shared" si="2"/>
        <v>0</v>
      </c>
      <c r="P16" s="453" t="str">
        <f t="shared" si="3"/>
        <v>0</v>
      </c>
      <c r="Q16" s="456">
        <f t="shared" si="4"/>
        <v>0</v>
      </c>
    </row>
    <row r="17" spans="1:17">
      <c r="A17" s="72">
        <v>7</v>
      </c>
      <c r="B17" s="94"/>
      <c r="C17" s="103"/>
      <c r="D17" s="96"/>
      <c r="E17" s="105"/>
      <c r="F17" s="449" t="str">
        <f t="shared" si="0"/>
        <v>0</v>
      </c>
      <c r="G17" s="98"/>
      <c r="H17" s="98"/>
      <c r="I17" s="99"/>
      <c r="J17" s="106"/>
      <c r="K17" s="451">
        <f t="shared" si="1"/>
        <v>0</v>
      </c>
      <c r="L17" s="108"/>
      <c r="M17" s="101"/>
      <c r="O17" s="453" t="str">
        <f t="shared" si="2"/>
        <v>0</v>
      </c>
      <c r="P17" s="453" t="str">
        <f t="shared" si="3"/>
        <v>0</v>
      </c>
      <c r="Q17" s="456">
        <f t="shared" si="4"/>
        <v>0</v>
      </c>
    </row>
    <row r="18" spans="1:17">
      <c r="A18" s="72">
        <v>8</v>
      </c>
      <c r="B18" s="94"/>
      <c r="C18" s="103"/>
      <c r="D18" s="96"/>
      <c r="E18" s="105"/>
      <c r="F18" s="449" t="str">
        <f t="shared" si="0"/>
        <v>0</v>
      </c>
      <c r="G18" s="98"/>
      <c r="H18" s="98"/>
      <c r="I18" s="99"/>
      <c r="J18" s="106"/>
      <c r="K18" s="451">
        <f t="shared" si="1"/>
        <v>0</v>
      </c>
      <c r="L18" s="108"/>
      <c r="M18" s="101"/>
      <c r="O18" s="453" t="str">
        <f t="shared" si="2"/>
        <v>0</v>
      </c>
      <c r="P18" s="453" t="str">
        <f t="shared" si="3"/>
        <v>0</v>
      </c>
      <c r="Q18" s="456">
        <f t="shared" si="4"/>
        <v>0</v>
      </c>
    </row>
    <row r="19" spans="1:17">
      <c r="A19" s="72">
        <v>9</v>
      </c>
      <c r="B19" s="94"/>
      <c r="C19" s="103"/>
      <c r="D19" s="96"/>
      <c r="E19" s="105"/>
      <c r="F19" s="449" t="str">
        <f t="shared" si="0"/>
        <v>0</v>
      </c>
      <c r="G19" s="98"/>
      <c r="H19" s="98"/>
      <c r="I19" s="99"/>
      <c r="J19" s="106"/>
      <c r="K19" s="451">
        <f t="shared" si="1"/>
        <v>0</v>
      </c>
      <c r="L19" s="108"/>
      <c r="M19" s="101"/>
      <c r="O19" s="453" t="str">
        <f t="shared" si="2"/>
        <v>0</v>
      </c>
      <c r="P19" s="453" t="str">
        <f t="shared" si="3"/>
        <v>0</v>
      </c>
      <c r="Q19" s="456">
        <f t="shared" si="4"/>
        <v>0</v>
      </c>
    </row>
    <row r="20" spans="1:17">
      <c r="A20" s="72">
        <v>10</v>
      </c>
      <c r="B20" s="94"/>
      <c r="C20" s="103"/>
      <c r="D20" s="96"/>
      <c r="E20" s="105"/>
      <c r="F20" s="449" t="str">
        <f t="shared" si="0"/>
        <v>0</v>
      </c>
      <c r="G20" s="98"/>
      <c r="H20" s="98"/>
      <c r="I20" s="99"/>
      <c r="J20" s="106"/>
      <c r="K20" s="451">
        <f t="shared" si="1"/>
        <v>0</v>
      </c>
      <c r="L20" s="108"/>
      <c r="M20" s="101"/>
      <c r="O20" s="453" t="str">
        <f t="shared" si="2"/>
        <v>0</v>
      </c>
      <c r="P20" s="453" t="str">
        <f t="shared" si="3"/>
        <v>0</v>
      </c>
      <c r="Q20" s="456">
        <f t="shared" si="4"/>
        <v>0</v>
      </c>
    </row>
    <row r="21" spans="1:17">
      <c r="A21" s="72">
        <v>11</v>
      </c>
      <c r="B21" s="94"/>
      <c r="C21" s="103"/>
      <c r="D21" s="96"/>
      <c r="E21" s="105"/>
      <c r="F21" s="449" t="str">
        <f t="shared" si="0"/>
        <v>0</v>
      </c>
      <c r="G21" s="98"/>
      <c r="H21" s="98"/>
      <c r="I21" s="99"/>
      <c r="J21" s="106"/>
      <c r="K21" s="451">
        <f t="shared" si="1"/>
        <v>0</v>
      </c>
      <c r="L21" s="108"/>
      <c r="M21" s="101"/>
      <c r="O21" s="453" t="str">
        <f t="shared" si="2"/>
        <v>0</v>
      </c>
      <c r="P21" s="453" t="str">
        <f t="shared" si="3"/>
        <v>0</v>
      </c>
      <c r="Q21" s="456">
        <f t="shared" si="4"/>
        <v>0</v>
      </c>
    </row>
    <row r="22" spans="1:17">
      <c r="A22" s="72">
        <v>12</v>
      </c>
      <c r="B22" s="102"/>
      <c r="C22" s="103"/>
      <c r="D22" s="96"/>
      <c r="E22" s="105"/>
      <c r="F22" s="449" t="str">
        <f t="shared" si="0"/>
        <v>0</v>
      </c>
      <c r="G22" s="98"/>
      <c r="H22" s="98"/>
      <c r="I22" s="99"/>
      <c r="J22" s="106"/>
      <c r="K22" s="451">
        <f t="shared" si="1"/>
        <v>0</v>
      </c>
      <c r="L22" s="108"/>
      <c r="M22" s="101"/>
      <c r="O22" s="453" t="str">
        <f t="shared" si="2"/>
        <v>0</v>
      </c>
      <c r="P22" s="453" t="str">
        <f t="shared" si="3"/>
        <v>0</v>
      </c>
      <c r="Q22" s="456">
        <f t="shared" si="4"/>
        <v>0</v>
      </c>
    </row>
    <row r="23" spans="1:17">
      <c r="A23" s="72">
        <v>13</v>
      </c>
      <c r="B23" s="102"/>
      <c r="C23" s="103"/>
      <c r="D23" s="104"/>
      <c r="E23" s="105"/>
      <c r="F23" s="449" t="str">
        <f t="shared" si="0"/>
        <v>0</v>
      </c>
      <c r="G23" s="98"/>
      <c r="H23" s="98"/>
      <c r="I23" s="99"/>
      <c r="J23" s="106"/>
      <c r="K23" s="451">
        <f t="shared" si="1"/>
        <v>0</v>
      </c>
      <c r="L23" s="108"/>
      <c r="M23" s="101"/>
      <c r="O23" s="453" t="str">
        <f t="shared" si="2"/>
        <v>0</v>
      </c>
      <c r="P23" s="453" t="str">
        <f t="shared" si="3"/>
        <v>0</v>
      </c>
      <c r="Q23" s="456">
        <f t="shared" si="4"/>
        <v>0</v>
      </c>
    </row>
    <row r="24" spans="1:17">
      <c r="A24" s="72">
        <v>14</v>
      </c>
      <c r="B24" s="102"/>
      <c r="C24" s="103"/>
      <c r="D24" s="104"/>
      <c r="E24" s="105"/>
      <c r="F24" s="449" t="str">
        <f t="shared" si="0"/>
        <v>0</v>
      </c>
      <c r="G24" s="98"/>
      <c r="H24" s="98"/>
      <c r="I24" s="99"/>
      <c r="J24" s="106"/>
      <c r="K24" s="451">
        <f t="shared" si="1"/>
        <v>0</v>
      </c>
      <c r="L24" s="108"/>
      <c r="M24" s="101"/>
      <c r="O24" s="453" t="str">
        <f t="shared" si="2"/>
        <v>0</v>
      </c>
      <c r="P24" s="453" t="str">
        <f t="shared" si="3"/>
        <v>0</v>
      </c>
      <c r="Q24" s="456">
        <f t="shared" si="4"/>
        <v>0</v>
      </c>
    </row>
    <row r="25" spans="1:17">
      <c r="A25" s="72">
        <v>15</v>
      </c>
      <c r="B25" s="102"/>
      <c r="C25" s="103"/>
      <c r="D25" s="104"/>
      <c r="E25" s="105"/>
      <c r="F25" s="449" t="str">
        <f t="shared" si="0"/>
        <v>0</v>
      </c>
      <c r="G25" s="98"/>
      <c r="H25" s="98"/>
      <c r="I25" s="107"/>
      <c r="J25" s="106"/>
      <c r="K25" s="451">
        <f t="shared" si="1"/>
        <v>0</v>
      </c>
      <c r="L25" s="108"/>
      <c r="M25" s="101"/>
      <c r="O25" s="453" t="str">
        <f t="shared" si="2"/>
        <v>0</v>
      </c>
      <c r="P25" s="453" t="str">
        <f t="shared" si="3"/>
        <v>0</v>
      </c>
      <c r="Q25" s="456">
        <f t="shared" si="4"/>
        <v>0</v>
      </c>
    </row>
    <row r="26" spans="1:17">
      <c r="A26" s="72">
        <v>16</v>
      </c>
      <c r="B26" s="102"/>
      <c r="C26" s="103"/>
      <c r="D26" s="104"/>
      <c r="E26" s="105"/>
      <c r="F26" s="449" t="str">
        <f t="shared" si="0"/>
        <v>0</v>
      </c>
      <c r="G26" s="106"/>
      <c r="H26" s="98"/>
      <c r="I26" s="107"/>
      <c r="J26" s="106"/>
      <c r="K26" s="451">
        <f t="shared" si="1"/>
        <v>0</v>
      </c>
      <c r="L26" s="108"/>
      <c r="M26" s="101"/>
      <c r="O26" s="453" t="str">
        <f t="shared" si="2"/>
        <v>0</v>
      </c>
      <c r="P26" s="453" t="str">
        <f t="shared" si="3"/>
        <v>0</v>
      </c>
      <c r="Q26" s="456">
        <f t="shared" si="4"/>
        <v>0</v>
      </c>
    </row>
    <row r="27" spans="1:17">
      <c r="A27" s="72">
        <v>17</v>
      </c>
      <c r="B27" s="102"/>
      <c r="C27" s="103"/>
      <c r="D27" s="104"/>
      <c r="E27" s="105"/>
      <c r="F27" s="449" t="str">
        <f t="shared" si="0"/>
        <v>0</v>
      </c>
      <c r="G27" s="106"/>
      <c r="H27" s="106"/>
      <c r="I27" s="107"/>
      <c r="J27" s="106"/>
      <c r="K27" s="451">
        <f t="shared" si="1"/>
        <v>0</v>
      </c>
      <c r="L27" s="108"/>
      <c r="M27" s="101"/>
      <c r="O27" s="453" t="str">
        <f t="shared" si="2"/>
        <v>0</v>
      </c>
      <c r="P27" s="453" t="str">
        <f t="shared" si="3"/>
        <v>0</v>
      </c>
      <c r="Q27" s="456">
        <f t="shared" si="4"/>
        <v>0</v>
      </c>
    </row>
    <row r="28" spans="1:17">
      <c r="A28" s="72">
        <v>18</v>
      </c>
      <c r="B28" s="102"/>
      <c r="C28" s="103"/>
      <c r="D28" s="104"/>
      <c r="E28" s="105"/>
      <c r="F28" s="449" t="str">
        <f t="shared" si="0"/>
        <v>0</v>
      </c>
      <c r="G28" s="106"/>
      <c r="H28" s="106"/>
      <c r="I28" s="107"/>
      <c r="J28" s="106"/>
      <c r="K28" s="451">
        <f t="shared" si="1"/>
        <v>0</v>
      </c>
      <c r="L28" s="108"/>
      <c r="M28" s="101"/>
      <c r="O28" s="453" t="str">
        <f t="shared" si="2"/>
        <v>0</v>
      </c>
      <c r="P28" s="453" t="str">
        <f t="shared" si="3"/>
        <v>0</v>
      </c>
      <c r="Q28" s="456">
        <f t="shared" si="4"/>
        <v>0</v>
      </c>
    </row>
    <row r="29" spans="1:17">
      <c r="A29" s="72">
        <v>19</v>
      </c>
      <c r="B29" s="102"/>
      <c r="C29" s="103"/>
      <c r="D29" s="104"/>
      <c r="E29" s="105"/>
      <c r="F29" s="449" t="str">
        <f t="shared" si="0"/>
        <v>0</v>
      </c>
      <c r="G29" s="106"/>
      <c r="H29" s="106"/>
      <c r="I29" s="107"/>
      <c r="J29" s="106"/>
      <c r="K29" s="451">
        <f t="shared" si="1"/>
        <v>0</v>
      </c>
      <c r="L29" s="108"/>
      <c r="M29" s="101"/>
      <c r="O29" s="453" t="str">
        <f t="shared" si="2"/>
        <v>0</v>
      </c>
      <c r="P29" s="453" t="str">
        <f t="shared" si="3"/>
        <v>0</v>
      </c>
      <c r="Q29" s="456">
        <f t="shared" si="4"/>
        <v>0</v>
      </c>
    </row>
    <row r="30" spans="1:17">
      <c r="A30" s="72">
        <v>20</v>
      </c>
      <c r="B30" s="102"/>
      <c r="C30" s="103"/>
      <c r="D30" s="104"/>
      <c r="E30" s="105"/>
      <c r="F30" s="449" t="str">
        <f t="shared" si="0"/>
        <v>0</v>
      </c>
      <c r="G30" s="106"/>
      <c r="H30" s="106"/>
      <c r="I30" s="107"/>
      <c r="J30" s="106"/>
      <c r="K30" s="451">
        <f t="shared" si="1"/>
        <v>0</v>
      </c>
      <c r="L30" s="108"/>
      <c r="M30" s="101"/>
      <c r="O30" s="453" t="str">
        <f t="shared" si="2"/>
        <v>0</v>
      </c>
      <c r="P30" s="453" t="str">
        <f t="shared" si="3"/>
        <v>0</v>
      </c>
      <c r="Q30" s="456">
        <f t="shared" si="4"/>
        <v>0</v>
      </c>
    </row>
    <row r="31" spans="1:17">
      <c r="A31" s="72">
        <v>21</v>
      </c>
      <c r="B31" s="102"/>
      <c r="C31" s="103"/>
      <c r="D31" s="104"/>
      <c r="E31" s="105"/>
      <c r="F31" s="449" t="str">
        <f t="shared" si="0"/>
        <v>0</v>
      </c>
      <c r="G31" s="106"/>
      <c r="H31" s="106"/>
      <c r="I31" s="107"/>
      <c r="J31" s="106"/>
      <c r="K31" s="451">
        <f t="shared" si="1"/>
        <v>0</v>
      </c>
      <c r="L31" s="108"/>
      <c r="M31" s="101"/>
      <c r="O31" s="453" t="str">
        <f t="shared" si="2"/>
        <v>0</v>
      </c>
      <c r="P31" s="453" t="str">
        <f t="shared" si="3"/>
        <v>0</v>
      </c>
      <c r="Q31" s="456">
        <f t="shared" si="4"/>
        <v>0</v>
      </c>
    </row>
    <row r="32" spans="1:17">
      <c r="A32" s="72">
        <v>22</v>
      </c>
      <c r="B32" s="102"/>
      <c r="C32" s="103"/>
      <c r="D32" s="104"/>
      <c r="E32" s="105"/>
      <c r="F32" s="449" t="str">
        <f t="shared" si="0"/>
        <v>0</v>
      </c>
      <c r="G32" s="106"/>
      <c r="H32" s="106"/>
      <c r="I32" s="107"/>
      <c r="J32" s="106"/>
      <c r="K32" s="451">
        <f t="shared" si="1"/>
        <v>0</v>
      </c>
      <c r="L32" s="108"/>
      <c r="M32" s="101"/>
      <c r="O32" s="453" t="str">
        <f t="shared" si="2"/>
        <v>0</v>
      </c>
      <c r="P32" s="453" t="str">
        <f t="shared" si="3"/>
        <v>0</v>
      </c>
      <c r="Q32" s="456">
        <f t="shared" si="4"/>
        <v>0</v>
      </c>
    </row>
    <row r="33" spans="1:17">
      <c r="A33" s="72">
        <v>23</v>
      </c>
      <c r="B33" s="102"/>
      <c r="C33" s="103"/>
      <c r="D33" s="104"/>
      <c r="E33" s="105"/>
      <c r="F33" s="449" t="str">
        <f t="shared" si="0"/>
        <v>0</v>
      </c>
      <c r="G33" s="106"/>
      <c r="H33" s="106"/>
      <c r="I33" s="107"/>
      <c r="J33" s="106"/>
      <c r="K33" s="451">
        <f t="shared" si="1"/>
        <v>0</v>
      </c>
      <c r="L33" s="108"/>
      <c r="M33" s="101"/>
      <c r="O33" s="453" t="str">
        <f t="shared" si="2"/>
        <v>0</v>
      </c>
      <c r="P33" s="453" t="str">
        <f t="shared" si="3"/>
        <v>0</v>
      </c>
      <c r="Q33" s="456">
        <f t="shared" si="4"/>
        <v>0</v>
      </c>
    </row>
    <row r="34" spans="1:17">
      <c r="A34" s="72">
        <v>24</v>
      </c>
      <c r="B34" s="102"/>
      <c r="C34" s="103"/>
      <c r="D34" s="104"/>
      <c r="E34" s="105"/>
      <c r="F34" s="449" t="str">
        <f t="shared" si="0"/>
        <v>0</v>
      </c>
      <c r="G34" s="106"/>
      <c r="H34" s="106"/>
      <c r="I34" s="107"/>
      <c r="J34" s="106"/>
      <c r="K34" s="451">
        <f t="shared" si="1"/>
        <v>0</v>
      </c>
      <c r="L34" s="108"/>
      <c r="M34" s="101"/>
      <c r="O34" s="453" t="str">
        <f t="shared" si="2"/>
        <v>0</v>
      </c>
      <c r="P34" s="453" t="str">
        <f t="shared" si="3"/>
        <v>0</v>
      </c>
      <c r="Q34" s="456">
        <f t="shared" si="4"/>
        <v>0</v>
      </c>
    </row>
    <row r="35" spans="1:17">
      <c r="A35" s="72">
        <v>25</v>
      </c>
      <c r="B35" s="102"/>
      <c r="C35" s="103"/>
      <c r="D35" s="104"/>
      <c r="E35" s="105"/>
      <c r="F35" s="449" t="str">
        <f t="shared" si="0"/>
        <v>0</v>
      </c>
      <c r="G35" s="106"/>
      <c r="H35" s="106"/>
      <c r="I35" s="107"/>
      <c r="J35" s="106"/>
      <c r="K35" s="451">
        <f t="shared" si="1"/>
        <v>0</v>
      </c>
      <c r="L35" s="108"/>
      <c r="M35" s="101"/>
      <c r="O35" s="453" t="str">
        <f t="shared" si="2"/>
        <v>0</v>
      </c>
      <c r="P35" s="453" t="str">
        <f t="shared" si="3"/>
        <v>0</v>
      </c>
      <c r="Q35" s="456">
        <f t="shared" si="4"/>
        <v>0</v>
      </c>
    </row>
    <row r="36" spans="1:17">
      <c r="A36" s="72">
        <v>26</v>
      </c>
      <c r="B36" s="102"/>
      <c r="C36" s="103"/>
      <c r="D36" s="104"/>
      <c r="E36" s="105"/>
      <c r="F36" s="449" t="str">
        <f t="shared" si="0"/>
        <v>0</v>
      </c>
      <c r="G36" s="106"/>
      <c r="H36" s="106"/>
      <c r="I36" s="107"/>
      <c r="J36" s="106"/>
      <c r="K36" s="451">
        <f t="shared" si="1"/>
        <v>0</v>
      </c>
      <c r="L36" s="108"/>
      <c r="M36" s="101"/>
      <c r="O36" s="453" t="str">
        <f t="shared" si="2"/>
        <v>0</v>
      </c>
      <c r="P36" s="453" t="str">
        <f t="shared" si="3"/>
        <v>0</v>
      </c>
      <c r="Q36" s="456">
        <f t="shared" si="4"/>
        <v>0</v>
      </c>
    </row>
    <row r="37" spans="1:17">
      <c r="A37" s="72">
        <v>27</v>
      </c>
      <c r="B37" s="102"/>
      <c r="C37" s="103"/>
      <c r="D37" s="104"/>
      <c r="E37" s="105"/>
      <c r="F37" s="449" t="str">
        <f t="shared" si="0"/>
        <v>0</v>
      </c>
      <c r="G37" s="106"/>
      <c r="H37" s="106"/>
      <c r="I37" s="107"/>
      <c r="J37" s="106"/>
      <c r="K37" s="451">
        <f t="shared" si="1"/>
        <v>0</v>
      </c>
      <c r="L37" s="108"/>
      <c r="M37" s="101"/>
      <c r="O37" s="453" t="str">
        <f t="shared" si="2"/>
        <v>0</v>
      </c>
      <c r="P37" s="453" t="str">
        <f t="shared" si="3"/>
        <v>0</v>
      </c>
      <c r="Q37" s="456">
        <f t="shared" si="4"/>
        <v>0</v>
      </c>
    </row>
    <row r="38" spans="1:17">
      <c r="A38" s="72">
        <v>28</v>
      </c>
      <c r="B38" s="102"/>
      <c r="C38" s="103"/>
      <c r="D38" s="104"/>
      <c r="E38" s="105"/>
      <c r="F38" s="449" t="str">
        <f t="shared" si="0"/>
        <v>0</v>
      </c>
      <c r="G38" s="106"/>
      <c r="H38" s="106"/>
      <c r="I38" s="107"/>
      <c r="J38" s="106"/>
      <c r="K38" s="451">
        <f t="shared" si="1"/>
        <v>0</v>
      </c>
      <c r="L38" s="108"/>
      <c r="M38" s="101"/>
      <c r="O38" s="453" t="str">
        <f t="shared" si="2"/>
        <v>0</v>
      </c>
      <c r="P38" s="453" t="str">
        <f t="shared" si="3"/>
        <v>0</v>
      </c>
      <c r="Q38" s="456">
        <f t="shared" si="4"/>
        <v>0</v>
      </c>
    </row>
    <row r="39" spans="1:17">
      <c r="A39" s="72">
        <v>29</v>
      </c>
      <c r="B39" s="102"/>
      <c r="C39" s="103"/>
      <c r="D39" s="104"/>
      <c r="E39" s="105"/>
      <c r="F39" s="449" t="str">
        <f t="shared" si="0"/>
        <v>0</v>
      </c>
      <c r="G39" s="106"/>
      <c r="H39" s="106"/>
      <c r="I39" s="107"/>
      <c r="J39" s="106"/>
      <c r="K39" s="451">
        <f t="shared" si="1"/>
        <v>0</v>
      </c>
      <c r="L39" s="108"/>
      <c r="M39" s="101"/>
      <c r="O39" s="453" t="str">
        <f t="shared" si="2"/>
        <v>0</v>
      </c>
      <c r="P39" s="453" t="str">
        <f t="shared" si="3"/>
        <v>0</v>
      </c>
      <c r="Q39" s="456">
        <f t="shared" si="4"/>
        <v>0</v>
      </c>
    </row>
    <row r="40" spans="1:17">
      <c r="A40" s="72">
        <v>30</v>
      </c>
      <c r="B40" s="102"/>
      <c r="C40" s="103"/>
      <c r="D40" s="104"/>
      <c r="E40" s="105"/>
      <c r="F40" s="449" t="str">
        <f t="shared" si="0"/>
        <v>0</v>
      </c>
      <c r="G40" s="106"/>
      <c r="H40" s="106"/>
      <c r="I40" s="107"/>
      <c r="J40" s="106"/>
      <c r="K40" s="451">
        <f t="shared" si="1"/>
        <v>0</v>
      </c>
      <c r="L40" s="108"/>
      <c r="M40" s="101"/>
      <c r="O40" s="453" t="str">
        <f t="shared" si="2"/>
        <v>0</v>
      </c>
      <c r="P40" s="453" t="str">
        <f t="shared" si="3"/>
        <v>0</v>
      </c>
      <c r="Q40" s="456">
        <f t="shared" si="4"/>
        <v>0</v>
      </c>
    </row>
    <row r="41" spans="1:17">
      <c r="A41" s="72">
        <v>31</v>
      </c>
      <c r="B41" s="102"/>
      <c r="C41" s="103"/>
      <c r="D41" s="104"/>
      <c r="E41" s="105"/>
      <c r="F41" s="449" t="str">
        <f t="shared" si="0"/>
        <v>0</v>
      </c>
      <c r="G41" s="106"/>
      <c r="H41" s="106"/>
      <c r="I41" s="107"/>
      <c r="J41" s="106"/>
      <c r="K41" s="451">
        <f t="shared" si="1"/>
        <v>0</v>
      </c>
      <c r="L41" s="108"/>
      <c r="M41" s="101"/>
      <c r="O41" s="453" t="str">
        <f t="shared" si="2"/>
        <v>0</v>
      </c>
      <c r="P41" s="453" t="str">
        <f t="shared" si="3"/>
        <v>0</v>
      </c>
      <c r="Q41" s="456">
        <f t="shared" si="4"/>
        <v>0</v>
      </c>
    </row>
    <row r="42" spans="1:17">
      <c r="A42" s="72">
        <v>32</v>
      </c>
      <c r="B42" s="102"/>
      <c r="C42" s="103"/>
      <c r="D42" s="104"/>
      <c r="E42" s="105"/>
      <c r="F42" s="449" t="str">
        <f t="shared" si="0"/>
        <v>0</v>
      </c>
      <c r="G42" s="106"/>
      <c r="H42" s="106"/>
      <c r="I42" s="107"/>
      <c r="J42" s="106"/>
      <c r="K42" s="451">
        <f t="shared" si="1"/>
        <v>0</v>
      </c>
      <c r="L42" s="108"/>
      <c r="M42" s="101"/>
      <c r="O42" s="453" t="str">
        <f t="shared" si="2"/>
        <v>0</v>
      </c>
      <c r="P42" s="453" t="str">
        <f t="shared" si="3"/>
        <v>0</v>
      </c>
      <c r="Q42" s="456">
        <f t="shared" si="4"/>
        <v>0</v>
      </c>
    </row>
    <row r="43" spans="1:17">
      <c r="A43" s="72">
        <v>33</v>
      </c>
      <c r="B43" s="102"/>
      <c r="C43" s="103"/>
      <c r="D43" s="104"/>
      <c r="E43" s="105"/>
      <c r="F43" s="449" t="str">
        <f t="shared" si="0"/>
        <v>0</v>
      </c>
      <c r="G43" s="106"/>
      <c r="H43" s="106"/>
      <c r="I43" s="107"/>
      <c r="J43" s="106"/>
      <c r="K43" s="451">
        <f t="shared" si="1"/>
        <v>0</v>
      </c>
      <c r="L43" s="108"/>
      <c r="M43" s="101"/>
      <c r="O43" s="453" t="str">
        <f t="shared" si="2"/>
        <v>0</v>
      </c>
      <c r="P43" s="453" t="str">
        <f t="shared" si="3"/>
        <v>0</v>
      </c>
      <c r="Q43" s="456">
        <f t="shared" si="4"/>
        <v>0</v>
      </c>
    </row>
    <row r="44" spans="1:17">
      <c r="A44" s="72">
        <v>34</v>
      </c>
      <c r="B44" s="102"/>
      <c r="C44" s="103"/>
      <c r="D44" s="104"/>
      <c r="E44" s="105"/>
      <c r="F44" s="449" t="str">
        <f t="shared" si="0"/>
        <v>0</v>
      </c>
      <c r="G44" s="106"/>
      <c r="H44" s="106"/>
      <c r="I44" s="107"/>
      <c r="J44" s="106"/>
      <c r="K44" s="451">
        <f t="shared" si="1"/>
        <v>0</v>
      </c>
      <c r="L44" s="108"/>
      <c r="M44" s="101"/>
      <c r="O44" s="453" t="str">
        <f t="shared" si="2"/>
        <v>0</v>
      </c>
      <c r="P44" s="453" t="str">
        <f t="shared" si="3"/>
        <v>0</v>
      </c>
      <c r="Q44" s="456">
        <f t="shared" si="4"/>
        <v>0</v>
      </c>
    </row>
    <row r="45" spans="1:17">
      <c r="A45" s="72">
        <v>35</v>
      </c>
      <c r="B45" s="102"/>
      <c r="C45" s="103"/>
      <c r="D45" s="104"/>
      <c r="E45" s="105"/>
      <c r="F45" s="449" t="str">
        <f t="shared" si="0"/>
        <v>0</v>
      </c>
      <c r="G45" s="106"/>
      <c r="H45" s="106"/>
      <c r="I45" s="107"/>
      <c r="J45" s="106"/>
      <c r="K45" s="451">
        <f t="shared" si="1"/>
        <v>0</v>
      </c>
      <c r="L45" s="108"/>
      <c r="M45" s="101"/>
      <c r="O45" s="453" t="str">
        <f t="shared" si="2"/>
        <v>0</v>
      </c>
      <c r="P45" s="453" t="str">
        <f t="shared" si="3"/>
        <v>0</v>
      </c>
      <c r="Q45" s="456">
        <f t="shared" si="4"/>
        <v>0</v>
      </c>
    </row>
    <row r="46" spans="1:17">
      <c r="A46" s="72">
        <v>36</v>
      </c>
      <c r="B46" s="102"/>
      <c r="C46" s="103"/>
      <c r="D46" s="104"/>
      <c r="E46" s="105"/>
      <c r="F46" s="449" t="str">
        <f t="shared" si="0"/>
        <v>0</v>
      </c>
      <c r="G46" s="106"/>
      <c r="H46" s="106"/>
      <c r="I46" s="107"/>
      <c r="J46" s="106"/>
      <c r="K46" s="451">
        <f t="shared" si="1"/>
        <v>0</v>
      </c>
      <c r="L46" s="108"/>
      <c r="M46" s="101"/>
      <c r="O46" s="453" t="str">
        <f t="shared" si="2"/>
        <v>0</v>
      </c>
      <c r="P46" s="453" t="str">
        <f t="shared" si="3"/>
        <v>0</v>
      </c>
      <c r="Q46" s="456">
        <f t="shared" si="4"/>
        <v>0</v>
      </c>
    </row>
    <row r="47" spans="1:17">
      <c r="A47" s="72">
        <v>37</v>
      </c>
      <c r="B47" s="102"/>
      <c r="C47" s="103"/>
      <c r="D47" s="104"/>
      <c r="E47" s="105"/>
      <c r="F47" s="449" t="str">
        <f t="shared" si="0"/>
        <v>0</v>
      </c>
      <c r="G47" s="106"/>
      <c r="H47" s="106"/>
      <c r="I47" s="107"/>
      <c r="J47" s="106"/>
      <c r="K47" s="451">
        <f t="shared" si="1"/>
        <v>0</v>
      </c>
      <c r="L47" s="108"/>
      <c r="M47" s="101"/>
      <c r="O47" s="453" t="str">
        <f t="shared" si="2"/>
        <v>0</v>
      </c>
      <c r="P47" s="453" t="str">
        <f t="shared" si="3"/>
        <v>0</v>
      </c>
      <c r="Q47" s="456">
        <f t="shared" si="4"/>
        <v>0</v>
      </c>
    </row>
    <row r="48" spans="1:17">
      <c r="A48" s="72">
        <v>38</v>
      </c>
      <c r="B48" s="102"/>
      <c r="C48" s="103"/>
      <c r="D48" s="104"/>
      <c r="E48" s="105"/>
      <c r="F48" s="449" t="str">
        <f t="shared" si="0"/>
        <v>0</v>
      </c>
      <c r="G48" s="106"/>
      <c r="H48" s="106"/>
      <c r="I48" s="107"/>
      <c r="J48" s="106"/>
      <c r="K48" s="451">
        <f t="shared" si="1"/>
        <v>0</v>
      </c>
      <c r="L48" s="108"/>
      <c r="M48" s="101"/>
      <c r="O48" s="453" t="str">
        <f t="shared" si="2"/>
        <v>0</v>
      </c>
      <c r="P48" s="453" t="str">
        <f t="shared" si="3"/>
        <v>0</v>
      </c>
      <c r="Q48" s="456">
        <f t="shared" si="4"/>
        <v>0</v>
      </c>
    </row>
    <row r="49" spans="1:17">
      <c r="A49" s="72">
        <v>39</v>
      </c>
      <c r="B49" s="102"/>
      <c r="C49" s="103"/>
      <c r="D49" s="104"/>
      <c r="E49" s="105"/>
      <c r="F49" s="449" t="str">
        <f t="shared" si="0"/>
        <v>0</v>
      </c>
      <c r="G49" s="106"/>
      <c r="H49" s="106"/>
      <c r="I49" s="107"/>
      <c r="J49" s="106"/>
      <c r="K49" s="451">
        <f t="shared" si="1"/>
        <v>0</v>
      </c>
      <c r="L49" s="108"/>
      <c r="M49" s="101"/>
      <c r="O49" s="453" t="str">
        <f t="shared" si="2"/>
        <v>0</v>
      </c>
      <c r="P49" s="453" t="str">
        <f t="shared" si="3"/>
        <v>0</v>
      </c>
      <c r="Q49" s="456">
        <f t="shared" si="4"/>
        <v>0</v>
      </c>
    </row>
    <row r="50" spans="1:17">
      <c r="A50" s="72">
        <v>40</v>
      </c>
      <c r="B50" s="102"/>
      <c r="C50" s="103"/>
      <c r="D50" s="104"/>
      <c r="E50" s="105"/>
      <c r="F50" s="449" t="str">
        <f t="shared" si="0"/>
        <v>0</v>
      </c>
      <c r="G50" s="106"/>
      <c r="H50" s="106"/>
      <c r="I50" s="107"/>
      <c r="J50" s="106"/>
      <c r="K50" s="451">
        <f t="shared" si="1"/>
        <v>0</v>
      </c>
      <c r="L50" s="108"/>
      <c r="M50" s="101"/>
      <c r="O50" s="453" t="str">
        <f t="shared" si="2"/>
        <v>0</v>
      </c>
      <c r="P50" s="453" t="str">
        <f t="shared" si="3"/>
        <v>0</v>
      </c>
      <c r="Q50" s="456">
        <f t="shared" si="4"/>
        <v>0</v>
      </c>
    </row>
    <row r="51" spans="1:17">
      <c r="A51" s="72">
        <v>41</v>
      </c>
      <c r="B51" s="102"/>
      <c r="C51" s="103"/>
      <c r="D51" s="104"/>
      <c r="E51" s="105"/>
      <c r="F51" s="449" t="str">
        <f t="shared" si="0"/>
        <v>0</v>
      </c>
      <c r="G51" s="106"/>
      <c r="H51" s="106"/>
      <c r="I51" s="107"/>
      <c r="J51" s="106"/>
      <c r="K51" s="451">
        <f t="shared" si="1"/>
        <v>0</v>
      </c>
      <c r="L51" s="108"/>
      <c r="M51" s="101"/>
      <c r="O51" s="453" t="str">
        <f t="shared" si="2"/>
        <v>0</v>
      </c>
      <c r="P51" s="453" t="str">
        <f t="shared" si="3"/>
        <v>0</v>
      </c>
      <c r="Q51" s="456">
        <f t="shared" si="4"/>
        <v>0</v>
      </c>
    </row>
    <row r="52" spans="1:17">
      <c r="A52" s="72">
        <v>42</v>
      </c>
      <c r="B52" s="102"/>
      <c r="C52" s="103"/>
      <c r="D52" s="104"/>
      <c r="E52" s="105"/>
      <c r="F52" s="449" t="str">
        <f t="shared" si="0"/>
        <v>0</v>
      </c>
      <c r="G52" s="106"/>
      <c r="H52" s="106"/>
      <c r="I52" s="107"/>
      <c r="J52" s="106"/>
      <c r="K52" s="451">
        <f t="shared" si="1"/>
        <v>0</v>
      </c>
      <c r="L52" s="108"/>
      <c r="M52" s="101"/>
      <c r="O52" s="453" t="str">
        <f t="shared" si="2"/>
        <v>0</v>
      </c>
      <c r="P52" s="453" t="str">
        <f t="shared" si="3"/>
        <v>0</v>
      </c>
      <c r="Q52" s="456">
        <f t="shared" si="4"/>
        <v>0</v>
      </c>
    </row>
    <row r="53" spans="1:17" ht="12" customHeight="1">
      <c r="A53" s="72">
        <v>43</v>
      </c>
      <c r="B53" s="102"/>
      <c r="C53" s="103"/>
      <c r="D53" s="104"/>
      <c r="E53" s="105"/>
      <c r="F53" s="449" t="str">
        <f t="shared" si="0"/>
        <v>0</v>
      </c>
      <c r="G53" s="106"/>
      <c r="H53" s="106"/>
      <c r="I53" s="107"/>
      <c r="J53" s="106"/>
      <c r="K53" s="451">
        <f t="shared" si="1"/>
        <v>0</v>
      </c>
      <c r="L53" s="108"/>
      <c r="M53" s="101"/>
      <c r="O53" s="453" t="str">
        <f t="shared" si="2"/>
        <v>0</v>
      </c>
      <c r="P53" s="453" t="str">
        <f t="shared" si="3"/>
        <v>0</v>
      </c>
      <c r="Q53" s="456">
        <f t="shared" si="4"/>
        <v>0</v>
      </c>
    </row>
    <row r="54" spans="1:17">
      <c r="A54" s="72">
        <v>44</v>
      </c>
      <c r="B54" s="102"/>
      <c r="C54" s="109"/>
      <c r="D54" s="110"/>
      <c r="E54" s="105"/>
      <c r="F54" s="449" t="str">
        <f t="shared" si="0"/>
        <v>0</v>
      </c>
      <c r="G54" s="106"/>
      <c r="H54" s="106"/>
      <c r="I54" s="107"/>
      <c r="J54" s="106"/>
      <c r="K54" s="451">
        <f t="shared" si="1"/>
        <v>0</v>
      </c>
      <c r="L54" s="108"/>
      <c r="M54" s="101"/>
      <c r="O54" s="453" t="str">
        <f t="shared" si="2"/>
        <v>0</v>
      </c>
      <c r="P54" s="453" t="str">
        <f t="shared" si="3"/>
        <v>0</v>
      </c>
      <c r="Q54" s="456">
        <f t="shared" si="4"/>
        <v>0</v>
      </c>
    </row>
    <row r="55" spans="1:17" ht="13.8" thickBot="1">
      <c r="A55" s="72">
        <v>45</v>
      </c>
      <c r="B55" s="111"/>
      <c r="C55" s="112"/>
      <c r="D55" s="113"/>
      <c r="E55" s="114"/>
      <c r="F55" s="450" t="str">
        <f t="shared" si="0"/>
        <v>0</v>
      </c>
      <c r="G55" s="115"/>
      <c r="H55" s="115"/>
      <c r="I55" s="116"/>
      <c r="J55" s="115"/>
      <c r="K55" s="452">
        <f t="shared" si="1"/>
        <v>0</v>
      </c>
      <c r="L55" s="117"/>
      <c r="M55" s="101"/>
      <c r="O55" s="457" t="str">
        <f t="shared" si="2"/>
        <v>0</v>
      </c>
      <c r="P55" s="457" t="str">
        <f t="shared" si="3"/>
        <v>0</v>
      </c>
      <c r="Q55" s="458">
        <f t="shared" si="4"/>
        <v>0</v>
      </c>
    </row>
    <row r="56" spans="1:17" ht="13.8" thickBot="1"/>
    <row r="57" spans="1:17" ht="19.5" customHeight="1" thickBot="1">
      <c r="J57" s="118" t="s">
        <v>157</v>
      </c>
      <c r="K57" s="469">
        <f ca="1">SUM(OFFSET(K11,0,0):K55)</f>
        <v>0</v>
      </c>
      <c r="L57" s="119"/>
      <c r="O57" s="459">
        <f ca="1">SUM(OFFSET(O11,0,0):O55)</f>
        <v>0</v>
      </c>
      <c r="P57" s="459">
        <f ca="1">SUM(OFFSET(P11,0,0):P55)</f>
        <v>0</v>
      </c>
      <c r="Q57" s="459">
        <f ca="1">SUM(OFFSET(Q11,0,0):Q55)</f>
        <v>0</v>
      </c>
    </row>
    <row r="58" spans="1:17" s="120" customFormat="1" ht="16.5" customHeight="1" thickBot="1">
      <c r="B58" s="121"/>
      <c r="J58" s="122"/>
      <c r="K58" s="123"/>
      <c r="O58" s="121" t="s">
        <v>158</v>
      </c>
      <c r="P58" s="121" t="s">
        <v>159</v>
      </c>
      <c r="Q58" s="121" t="s">
        <v>160</v>
      </c>
    </row>
    <row r="59" spans="1:17" ht="19.5" customHeight="1" thickBot="1">
      <c r="J59" s="118"/>
      <c r="K59" s="119"/>
      <c r="N59" s="73" t="s">
        <v>161</v>
      </c>
      <c r="O59" s="460">
        <f ca="1">IFERROR(O$57/($O57+$P57),0)</f>
        <v>0</v>
      </c>
      <c r="P59" s="460">
        <f ca="1">IFERROR(P$57/($O57+$P57),0)</f>
        <v>0</v>
      </c>
      <c r="Q59" s="461">
        <f ca="1">SUM($O$59:$P$59)</f>
        <v>0</v>
      </c>
    </row>
    <row r="60" spans="1:17" ht="19.5" customHeight="1" thickBot="1">
      <c r="J60" s="118"/>
      <c r="K60" s="119"/>
      <c r="N60" s="73" t="s">
        <v>162</v>
      </c>
      <c r="O60" s="462">
        <f ca="1">IFERROR($Q$57*O$59,0)</f>
        <v>0</v>
      </c>
      <c r="P60" s="462">
        <f ca="1">IFERROR($Q$57*P$59,0)</f>
        <v>0</v>
      </c>
      <c r="Q60" s="463">
        <f ca="1">SUM($O$60:$P$60)</f>
        <v>0</v>
      </c>
    </row>
    <row r="61" spans="1:17" ht="19.5" customHeight="1" thickBot="1">
      <c r="J61" s="118"/>
      <c r="K61" s="119"/>
      <c r="M61" s="756" t="s">
        <v>163</v>
      </c>
      <c r="N61" s="757"/>
      <c r="O61" s="464">
        <f ca="1">IFERROR(O$57+O$60,0)</f>
        <v>0</v>
      </c>
      <c r="P61" s="464">
        <f ca="1">IFERROR(P$57+P$60,0)</f>
        <v>0</v>
      </c>
      <c r="Q61" s="465">
        <f ca="1">SUM($O$61:$P$61)</f>
        <v>0</v>
      </c>
    </row>
    <row r="62" spans="1:17" ht="19.5" customHeight="1" thickBot="1">
      <c r="J62" s="118" t="s">
        <v>164</v>
      </c>
      <c r="K62" s="469">
        <f ca="1">K57*0.1</f>
        <v>0</v>
      </c>
      <c r="N62" s="73" t="s">
        <v>165</v>
      </c>
      <c r="O62" s="466">
        <f ca="1">IFERROR($K$62*O$59,0)</f>
        <v>0</v>
      </c>
      <c r="P62" s="466">
        <f ca="1">IFERROR($K$62*P$59,0)</f>
        <v>0</v>
      </c>
      <c r="Q62" s="467">
        <f ca="1">SUM($O$62:$P$62)</f>
        <v>0</v>
      </c>
    </row>
    <row r="63" spans="1:17" ht="19.5" customHeight="1" thickBot="1">
      <c r="J63" s="118"/>
      <c r="K63" s="119"/>
      <c r="O63" s="124" t="s">
        <v>166</v>
      </c>
      <c r="P63" s="125" t="s">
        <v>167</v>
      </c>
    </row>
    <row r="64" spans="1:17" ht="19.5" customHeight="1" thickBot="1">
      <c r="J64" s="118" t="s">
        <v>168</v>
      </c>
      <c r="K64" s="468">
        <f ca="1">IFERROR($K$57+$K$62,0)</f>
        <v>0</v>
      </c>
      <c r="N64" s="73" t="s">
        <v>168</v>
      </c>
      <c r="O64" s="126">
        <f ca="1">IFERROR(SUM(O$61:O$62),0)</f>
        <v>0</v>
      </c>
      <c r="P64" s="468">
        <f ca="1">IFERROR(SUM(P$61:P$62),0)</f>
        <v>0</v>
      </c>
      <c r="Q64" s="468">
        <f ca="1">SUM($Q$61:$Q$62)</f>
        <v>0</v>
      </c>
    </row>
    <row r="66" spans="3:15">
      <c r="M66" s="127"/>
      <c r="N66" s="128" t="s">
        <v>169</v>
      </c>
      <c r="O66" s="129" t="s">
        <v>170</v>
      </c>
    </row>
    <row r="67" spans="3:15">
      <c r="C67" s="127"/>
      <c r="M67" s="128" t="s">
        <v>171</v>
      </c>
      <c r="N67" s="130"/>
      <c r="O67" s="471">
        <f ca="1">O64*N67</f>
        <v>0</v>
      </c>
    </row>
    <row r="68" spans="3:15">
      <c r="C68" s="127"/>
      <c r="M68" s="129" t="s">
        <v>172</v>
      </c>
      <c r="N68" s="130"/>
      <c r="O68" s="471">
        <f ca="1">O64*N68</f>
        <v>0</v>
      </c>
    </row>
    <row r="69" spans="3:15">
      <c r="C69" s="127"/>
    </row>
  </sheetData>
  <mergeCells count="5">
    <mergeCell ref="B4:Q4"/>
    <mergeCell ref="F6:H6"/>
    <mergeCell ref="J6:K6"/>
    <mergeCell ref="M6:Q6"/>
    <mergeCell ref="M61:N61"/>
  </mergeCells>
  <phoneticPr fontId="13"/>
  <conditionalFormatting sqref="Q11:Q55">
    <cfRule type="expression" dxfId="82" priority="1">
      <formula>$E11="（イ）複数項目に係る経費"</formula>
    </cfRule>
  </conditionalFormatting>
  <dataValidations count="1">
    <dataValidation type="list" allowBlank="1" showInputMessage="1" showErrorMessage="1" sqref="E11:E55" xr:uid="{12988735-BD2D-45AA-9491-C68B31DBA9CA}">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650C-43FB-4D14-A651-9DA6CE285B1E}">
  <sheetPr codeName="Sheet6">
    <tabColor rgb="FF00B0F0"/>
    <pageSetUpPr fitToPage="1"/>
  </sheetPr>
  <dimension ref="B1:K34"/>
  <sheetViews>
    <sheetView showGridLines="0" view="pageBreakPreview" topLeftCell="A14" zoomScale="80" zoomScaleNormal="100" zoomScaleSheetLayoutView="80" workbookViewId="0">
      <selection activeCell="E8" sqref="E8:J9"/>
    </sheetView>
  </sheetViews>
  <sheetFormatPr defaultColWidth="9" defaultRowHeight="13.2"/>
  <cols>
    <col min="1" max="1" width="6.44140625" style="59" customWidth="1"/>
    <col min="2" max="2" width="3.77734375" style="59" customWidth="1"/>
    <col min="3" max="3" width="27.88671875" style="59" customWidth="1"/>
    <col min="4" max="5" width="6.44140625" style="59" customWidth="1"/>
    <col min="6" max="6" width="26.21875" style="59" customWidth="1"/>
    <col min="7" max="8" width="26.21875" style="60" customWidth="1"/>
    <col min="9" max="10" width="32.88671875" style="60" customWidth="1"/>
    <col min="11" max="16384" width="9" style="59"/>
  </cols>
  <sheetData>
    <row r="1" spans="2:11" ht="14.4">
      <c r="K1" s="61" t="s">
        <v>133</v>
      </c>
    </row>
    <row r="2" spans="2:11" ht="9.75" customHeight="1">
      <c r="K2" s="61"/>
    </row>
    <row r="3" spans="2:11" s="62" customFormat="1" ht="27.75" customHeight="1">
      <c r="B3" s="779" t="s">
        <v>124</v>
      </c>
      <c r="C3" s="779"/>
      <c r="D3" s="779"/>
      <c r="E3" s="779"/>
      <c r="F3" s="779"/>
      <c r="G3" s="779"/>
      <c r="H3" s="779"/>
      <c r="I3" s="779"/>
      <c r="J3" s="779"/>
    </row>
    <row r="4" spans="2:11" s="62" customFormat="1" ht="14.25" customHeight="1">
      <c r="B4" s="63"/>
      <c r="C4" s="63"/>
      <c r="D4" s="63"/>
      <c r="E4" s="63"/>
      <c r="F4" s="63"/>
      <c r="G4" s="63"/>
      <c r="H4" s="63"/>
      <c r="I4" s="63"/>
      <c r="J4" s="63"/>
    </row>
    <row r="5" spans="2:11" s="62" customFormat="1" ht="27.75" customHeight="1">
      <c r="B5" s="780" t="s">
        <v>125</v>
      </c>
      <c r="C5" s="780"/>
      <c r="D5" s="781" t="s">
        <v>126</v>
      </c>
      <c r="E5" s="781"/>
      <c r="F5" s="780"/>
      <c r="G5" s="64" t="s">
        <v>127</v>
      </c>
      <c r="H5" s="64" t="s">
        <v>128</v>
      </c>
      <c r="I5" s="780" t="s">
        <v>129</v>
      </c>
      <c r="J5" s="780"/>
    </row>
    <row r="6" spans="2:11" s="62" customFormat="1" ht="27.75" customHeight="1">
      <c r="B6" s="782">
        <f>'02_様式2-1'!C7</f>
        <v>0</v>
      </c>
      <c r="C6" s="783"/>
      <c r="D6" s="784">
        <f>'02_様式2-1'!H7</f>
        <v>0</v>
      </c>
      <c r="E6" s="784"/>
      <c r="F6" s="785"/>
      <c r="G6" s="486">
        <f>'02_様式2-1'!C8</f>
        <v>0</v>
      </c>
      <c r="H6" s="486" t="s">
        <v>209</v>
      </c>
      <c r="I6" s="786">
        <f>'02_様式2-1'!C11</f>
        <v>0</v>
      </c>
      <c r="J6" s="784"/>
    </row>
    <row r="7" spans="2:11" s="62" customFormat="1" ht="13.5" customHeight="1">
      <c r="B7" s="65"/>
      <c r="C7" s="65"/>
      <c r="D7" s="65"/>
      <c r="E7" s="65"/>
      <c r="F7" s="65"/>
      <c r="G7" s="65"/>
      <c r="H7" s="65"/>
      <c r="I7" s="65"/>
      <c r="J7" s="65"/>
    </row>
    <row r="8" spans="2:11" ht="22.5" customHeight="1">
      <c r="B8" s="776" t="s">
        <v>130</v>
      </c>
      <c r="C8" s="777" t="s">
        <v>131</v>
      </c>
      <c r="D8" s="776" t="s">
        <v>132</v>
      </c>
      <c r="E8" s="770" t="s">
        <v>341</v>
      </c>
      <c r="F8" s="771"/>
      <c r="G8" s="771"/>
      <c r="H8" s="771"/>
      <c r="I8" s="771"/>
      <c r="J8" s="772"/>
    </row>
    <row r="9" spans="2:11" ht="22.5" customHeight="1">
      <c r="B9" s="776"/>
      <c r="C9" s="777"/>
      <c r="D9" s="776"/>
      <c r="E9" s="773"/>
      <c r="F9" s="774"/>
      <c r="G9" s="774"/>
      <c r="H9" s="774"/>
      <c r="I9" s="774"/>
      <c r="J9" s="775"/>
    </row>
    <row r="10" spans="2:11" ht="27" customHeight="1">
      <c r="B10" s="758">
        <v>1</v>
      </c>
      <c r="C10" s="759"/>
      <c r="D10" s="778"/>
      <c r="E10" s="494" t="s">
        <v>342</v>
      </c>
      <c r="F10" s="763"/>
      <c r="G10" s="764"/>
      <c r="H10" s="764"/>
      <c r="I10" s="764"/>
      <c r="J10" s="765"/>
    </row>
    <row r="11" spans="2:11" ht="27" customHeight="1">
      <c r="B11" s="769"/>
      <c r="C11" s="760"/>
      <c r="D11" s="762"/>
      <c r="E11" s="495" t="s">
        <v>340</v>
      </c>
      <c r="F11" s="766"/>
      <c r="G11" s="767"/>
      <c r="H11" s="767"/>
      <c r="I11" s="767"/>
      <c r="J11" s="767"/>
    </row>
    <row r="12" spans="2:11" ht="27" customHeight="1">
      <c r="B12" s="768">
        <v>2</v>
      </c>
      <c r="C12" s="759"/>
      <c r="D12" s="761"/>
      <c r="E12" s="494" t="s">
        <v>342</v>
      </c>
      <c r="F12" s="763"/>
      <c r="G12" s="764"/>
      <c r="H12" s="764"/>
      <c r="I12" s="764"/>
      <c r="J12" s="765"/>
    </row>
    <row r="13" spans="2:11" ht="27" customHeight="1">
      <c r="B13" s="769"/>
      <c r="C13" s="760"/>
      <c r="D13" s="762"/>
      <c r="E13" s="495" t="s">
        <v>340</v>
      </c>
      <c r="F13" s="766"/>
      <c r="G13" s="767"/>
      <c r="H13" s="767"/>
      <c r="I13" s="767"/>
      <c r="J13" s="767"/>
    </row>
    <row r="14" spans="2:11" ht="27" customHeight="1">
      <c r="B14" s="768">
        <v>3</v>
      </c>
      <c r="C14" s="759"/>
      <c r="D14" s="761"/>
      <c r="E14" s="494" t="s">
        <v>342</v>
      </c>
      <c r="F14" s="763"/>
      <c r="G14" s="764"/>
      <c r="H14" s="764"/>
      <c r="I14" s="764"/>
      <c r="J14" s="765"/>
    </row>
    <row r="15" spans="2:11" ht="27" customHeight="1">
      <c r="B15" s="769"/>
      <c r="C15" s="760"/>
      <c r="D15" s="762"/>
      <c r="E15" s="495" t="s">
        <v>340</v>
      </c>
      <c r="F15" s="766"/>
      <c r="G15" s="767"/>
      <c r="H15" s="767"/>
      <c r="I15" s="767"/>
      <c r="J15" s="767"/>
    </row>
    <row r="16" spans="2:11" ht="27" customHeight="1">
      <c r="B16" s="758">
        <v>4</v>
      </c>
      <c r="C16" s="759"/>
      <c r="D16" s="761"/>
      <c r="E16" s="494" t="s">
        <v>342</v>
      </c>
      <c r="F16" s="763"/>
      <c r="G16" s="764"/>
      <c r="H16" s="764"/>
      <c r="I16" s="764"/>
      <c r="J16" s="765"/>
    </row>
    <row r="17" spans="2:10" ht="27" customHeight="1">
      <c r="B17" s="758"/>
      <c r="C17" s="760"/>
      <c r="D17" s="762"/>
      <c r="E17" s="495" t="s">
        <v>340</v>
      </c>
      <c r="F17" s="766"/>
      <c r="G17" s="767"/>
      <c r="H17" s="767"/>
      <c r="I17" s="767"/>
      <c r="J17" s="767"/>
    </row>
    <row r="18" spans="2:10" ht="27" customHeight="1">
      <c r="B18" s="768">
        <v>5</v>
      </c>
      <c r="C18" s="759"/>
      <c r="D18" s="761"/>
      <c r="E18" s="494" t="s">
        <v>342</v>
      </c>
      <c r="F18" s="763"/>
      <c r="G18" s="764"/>
      <c r="H18" s="764"/>
      <c r="I18" s="764"/>
      <c r="J18" s="765"/>
    </row>
    <row r="19" spans="2:10" ht="27" customHeight="1">
      <c r="B19" s="769"/>
      <c r="C19" s="760"/>
      <c r="D19" s="762"/>
      <c r="E19" s="495" t="s">
        <v>340</v>
      </c>
      <c r="F19" s="766"/>
      <c r="G19" s="767"/>
      <c r="H19" s="767"/>
      <c r="I19" s="767"/>
      <c r="J19" s="767"/>
    </row>
    <row r="20" spans="2:10" ht="27" customHeight="1">
      <c r="B20" s="758">
        <v>6</v>
      </c>
      <c r="C20" s="759"/>
      <c r="D20" s="761"/>
      <c r="E20" s="494" t="s">
        <v>342</v>
      </c>
      <c r="F20" s="763"/>
      <c r="G20" s="764"/>
      <c r="H20" s="764"/>
      <c r="I20" s="764"/>
      <c r="J20" s="765"/>
    </row>
    <row r="21" spans="2:10" ht="27" customHeight="1">
      <c r="B21" s="758"/>
      <c r="C21" s="760"/>
      <c r="D21" s="762"/>
      <c r="E21" s="495" t="s">
        <v>340</v>
      </c>
      <c r="F21" s="766"/>
      <c r="G21" s="767"/>
      <c r="H21" s="767"/>
      <c r="I21" s="767"/>
      <c r="J21" s="767"/>
    </row>
    <row r="22" spans="2:10" ht="27" customHeight="1">
      <c r="B22" s="768">
        <v>7</v>
      </c>
      <c r="C22" s="759"/>
      <c r="D22" s="761"/>
      <c r="E22" s="494" t="s">
        <v>342</v>
      </c>
      <c r="F22" s="763"/>
      <c r="G22" s="764"/>
      <c r="H22" s="764"/>
      <c r="I22" s="764"/>
      <c r="J22" s="765"/>
    </row>
    <row r="23" spans="2:10" ht="27" customHeight="1">
      <c r="B23" s="769"/>
      <c r="C23" s="760"/>
      <c r="D23" s="762"/>
      <c r="E23" s="495" t="s">
        <v>340</v>
      </c>
      <c r="F23" s="766"/>
      <c r="G23" s="767"/>
      <c r="H23" s="767"/>
      <c r="I23" s="767"/>
      <c r="J23" s="767"/>
    </row>
    <row r="24" spans="2:10" ht="27" customHeight="1">
      <c r="B24" s="758">
        <v>8</v>
      </c>
      <c r="C24" s="759"/>
      <c r="D24" s="761"/>
      <c r="E24" s="494" t="s">
        <v>342</v>
      </c>
      <c r="F24" s="763"/>
      <c r="G24" s="764"/>
      <c r="H24" s="764"/>
      <c r="I24" s="764"/>
      <c r="J24" s="765"/>
    </row>
    <row r="25" spans="2:10" ht="27" customHeight="1">
      <c r="B25" s="758"/>
      <c r="C25" s="760"/>
      <c r="D25" s="762"/>
      <c r="E25" s="495" t="s">
        <v>340</v>
      </c>
      <c r="F25" s="766"/>
      <c r="G25" s="767"/>
      <c r="H25" s="767"/>
      <c r="I25" s="767"/>
      <c r="J25" s="767"/>
    </row>
    <row r="26" spans="2:10" ht="27" customHeight="1">
      <c r="B26" s="768">
        <v>9</v>
      </c>
      <c r="C26" s="759"/>
      <c r="D26" s="761"/>
      <c r="E26" s="494" t="s">
        <v>342</v>
      </c>
      <c r="F26" s="763"/>
      <c r="G26" s="764"/>
      <c r="H26" s="764"/>
      <c r="I26" s="764"/>
      <c r="J26" s="765"/>
    </row>
    <row r="27" spans="2:10" ht="27" customHeight="1">
      <c r="B27" s="769"/>
      <c r="C27" s="760"/>
      <c r="D27" s="762"/>
      <c r="E27" s="495" t="s">
        <v>340</v>
      </c>
      <c r="F27" s="766"/>
      <c r="G27" s="767"/>
      <c r="H27" s="767"/>
      <c r="I27" s="767"/>
      <c r="J27" s="767"/>
    </row>
    <row r="28" spans="2:10" ht="27" customHeight="1">
      <c r="B28" s="758">
        <v>10</v>
      </c>
      <c r="C28" s="759"/>
      <c r="D28" s="761"/>
      <c r="E28" s="494" t="s">
        <v>342</v>
      </c>
      <c r="F28" s="763"/>
      <c r="G28" s="764"/>
      <c r="H28" s="764"/>
      <c r="I28" s="764"/>
      <c r="J28" s="765"/>
    </row>
    <row r="29" spans="2:10" ht="27" customHeight="1">
      <c r="B29" s="758"/>
      <c r="C29" s="760"/>
      <c r="D29" s="762"/>
      <c r="E29" s="495" t="s">
        <v>340</v>
      </c>
      <c r="F29" s="766"/>
      <c r="G29" s="767"/>
      <c r="H29" s="767"/>
      <c r="I29" s="767"/>
      <c r="J29" s="767"/>
    </row>
    <row r="30" spans="2:10" ht="27" customHeight="1">
      <c r="B30" s="768">
        <v>11</v>
      </c>
      <c r="C30" s="759"/>
      <c r="D30" s="761"/>
      <c r="E30" s="494" t="s">
        <v>342</v>
      </c>
      <c r="F30" s="763"/>
      <c r="G30" s="764"/>
      <c r="H30" s="764"/>
      <c r="I30" s="764"/>
      <c r="J30" s="765"/>
    </row>
    <row r="31" spans="2:10" ht="27" customHeight="1">
      <c r="B31" s="769"/>
      <c r="C31" s="760"/>
      <c r="D31" s="762"/>
      <c r="E31" s="495" t="s">
        <v>340</v>
      </c>
      <c r="F31" s="766"/>
      <c r="G31" s="767"/>
      <c r="H31" s="767"/>
      <c r="I31" s="767"/>
      <c r="J31" s="767"/>
    </row>
    <row r="32" spans="2:10" ht="27" customHeight="1">
      <c r="B32" s="758">
        <v>12</v>
      </c>
      <c r="C32" s="759"/>
      <c r="D32" s="761"/>
      <c r="E32" s="494" t="s">
        <v>342</v>
      </c>
      <c r="F32" s="763"/>
      <c r="G32" s="764"/>
      <c r="H32" s="764"/>
      <c r="I32" s="764"/>
      <c r="J32" s="765"/>
    </row>
    <row r="33" spans="2:10" ht="27" customHeight="1">
      <c r="B33" s="758"/>
      <c r="C33" s="760"/>
      <c r="D33" s="762"/>
      <c r="E33" s="495" t="s">
        <v>340</v>
      </c>
      <c r="F33" s="766"/>
      <c r="G33" s="767"/>
      <c r="H33" s="767"/>
      <c r="I33" s="767"/>
      <c r="J33" s="767"/>
    </row>
    <row r="34" spans="2:10" ht="35.25" customHeight="1">
      <c r="B34" s="66"/>
      <c r="C34" s="67"/>
      <c r="D34" s="68"/>
      <c r="E34" s="68"/>
      <c r="F34" s="69"/>
      <c r="G34" s="70"/>
      <c r="H34" s="70"/>
      <c r="I34" s="70"/>
      <c r="J34" s="70"/>
    </row>
  </sheetData>
  <mergeCells count="71">
    <mergeCell ref="B10:B11"/>
    <mergeCell ref="C10:C11"/>
    <mergeCell ref="D10:D11"/>
    <mergeCell ref="B3:J3"/>
    <mergeCell ref="B5:C5"/>
    <mergeCell ref="D5:F5"/>
    <mergeCell ref="I5:J5"/>
    <mergeCell ref="B6:C6"/>
    <mergeCell ref="D6:F6"/>
    <mergeCell ref="I6:J6"/>
    <mergeCell ref="F10:J10"/>
    <mergeCell ref="F11:J11"/>
    <mergeCell ref="E8:J9"/>
    <mergeCell ref="B14:B15"/>
    <mergeCell ref="C14:C15"/>
    <mergeCell ref="D14:D15"/>
    <mergeCell ref="F14:J14"/>
    <mergeCell ref="F15:J15"/>
    <mergeCell ref="B12:B13"/>
    <mergeCell ref="C12:C13"/>
    <mergeCell ref="D12:D13"/>
    <mergeCell ref="F12:J12"/>
    <mergeCell ref="F13:J13"/>
    <mergeCell ref="B8:B9"/>
    <mergeCell ref="C8:C9"/>
    <mergeCell ref="D8:D9"/>
    <mergeCell ref="B18:B19"/>
    <mergeCell ref="C18:C19"/>
    <mergeCell ref="D18:D19"/>
    <mergeCell ref="F18:J18"/>
    <mergeCell ref="F19:J19"/>
    <mergeCell ref="B16:B17"/>
    <mergeCell ref="C16:C17"/>
    <mergeCell ref="D16:D17"/>
    <mergeCell ref="F16:J16"/>
    <mergeCell ref="F17:J17"/>
    <mergeCell ref="B22:B23"/>
    <mergeCell ref="C22:C23"/>
    <mergeCell ref="D22:D23"/>
    <mergeCell ref="F22:J22"/>
    <mergeCell ref="F23:J23"/>
    <mergeCell ref="B20:B21"/>
    <mergeCell ref="C20:C21"/>
    <mergeCell ref="D20:D21"/>
    <mergeCell ref="F20:J20"/>
    <mergeCell ref="F21:J21"/>
    <mergeCell ref="B26:B27"/>
    <mergeCell ref="C26:C27"/>
    <mergeCell ref="D26:D27"/>
    <mergeCell ref="F26:J26"/>
    <mergeCell ref="F27:J27"/>
    <mergeCell ref="B24:B25"/>
    <mergeCell ref="C24:C25"/>
    <mergeCell ref="D24:D25"/>
    <mergeCell ref="F24:J24"/>
    <mergeCell ref="F25:J25"/>
    <mergeCell ref="B30:B31"/>
    <mergeCell ref="C30:C31"/>
    <mergeCell ref="D30:D31"/>
    <mergeCell ref="F30:J30"/>
    <mergeCell ref="F31:J31"/>
    <mergeCell ref="B28:B29"/>
    <mergeCell ref="C28:C29"/>
    <mergeCell ref="D28:D29"/>
    <mergeCell ref="F28:J28"/>
    <mergeCell ref="F29:J29"/>
    <mergeCell ref="B32:B33"/>
    <mergeCell ref="C32:C33"/>
    <mergeCell ref="D32:D33"/>
    <mergeCell ref="F32:J32"/>
    <mergeCell ref="F33:J33"/>
  </mergeCells>
  <phoneticPr fontId="13"/>
  <conditionalFormatting sqref="D10:D11">
    <cfRule type="expression" dxfId="81" priority="37">
      <formula>$C$10&lt;&gt;""</formula>
    </cfRule>
    <cfRule type="expression" dxfId="80" priority="36">
      <formula>$D$10&lt;&gt;""</formula>
    </cfRule>
  </conditionalFormatting>
  <conditionalFormatting sqref="D12:D13">
    <cfRule type="expression" dxfId="79" priority="35">
      <formula>$D$12&lt;&gt;""</formula>
    </cfRule>
    <cfRule type="expression" dxfId="78" priority="71">
      <formula>$C$12&lt;&gt;""</formula>
    </cfRule>
  </conditionalFormatting>
  <conditionalFormatting sqref="D14:D15">
    <cfRule type="expression" dxfId="77" priority="34">
      <formula>$D$14&lt;&gt;""</formula>
    </cfRule>
    <cfRule type="expression" dxfId="76" priority="70">
      <formula>$C$14&lt;&gt;""</formula>
    </cfRule>
  </conditionalFormatting>
  <conditionalFormatting sqref="D16:D17">
    <cfRule type="expression" dxfId="75" priority="33">
      <formula>$D$16&lt;&gt;""</formula>
    </cfRule>
    <cfRule type="expression" dxfId="74" priority="69">
      <formula>$C$16&lt;&gt;""</formula>
    </cfRule>
  </conditionalFormatting>
  <conditionalFormatting sqref="D18:D19">
    <cfRule type="expression" dxfId="73" priority="32">
      <formula>$D$18&lt;&gt;""</formula>
    </cfRule>
    <cfRule type="expression" dxfId="72" priority="68">
      <formula>$C$18&lt;&gt;""</formula>
    </cfRule>
  </conditionalFormatting>
  <conditionalFormatting sqref="D20:D21">
    <cfRule type="expression" dxfId="71" priority="31">
      <formula>$D$20&lt;&gt;""</formula>
    </cfRule>
    <cfRule type="expression" dxfId="70" priority="67">
      <formula>$C$20&lt;&gt;""</formula>
    </cfRule>
  </conditionalFormatting>
  <conditionalFormatting sqref="D22:D23">
    <cfRule type="expression" dxfId="69" priority="30">
      <formula>$D$22&lt;&gt;""</formula>
    </cfRule>
    <cfRule type="expression" dxfId="68" priority="66">
      <formula>$C$22&lt;&gt;""</formula>
    </cfRule>
  </conditionalFormatting>
  <conditionalFormatting sqref="D24:D25">
    <cfRule type="expression" dxfId="67" priority="29">
      <formula>$D$24&lt;&gt;""</formula>
    </cfRule>
    <cfRule type="expression" dxfId="66" priority="65">
      <formula>$C$24&lt;&gt;""</formula>
    </cfRule>
  </conditionalFormatting>
  <conditionalFormatting sqref="D26:D27">
    <cfRule type="expression" dxfId="65" priority="28">
      <formula>$D$26&lt;&gt;""</formula>
    </cfRule>
    <cfRule type="expression" dxfId="64" priority="64">
      <formula>$C$26&lt;&gt;""</formula>
    </cfRule>
  </conditionalFormatting>
  <conditionalFormatting sqref="D28:D29">
    <cfRule type="expression" dxfId="63" priority="27">
      <formula>$D$28&lt;&gt;""</formula>
    </cfRule>
    <cfRule type="expression" dxfId="62" priority="63">
      <formula>$C$28&lt;&gt;""</formula>
    </cfRule>
  </conditionalFormatting>
  <conditionalFormatting sqref="D30:D31">
    <cfRule type="expression" dxfId="61" priority="26">
      <formula>$D$30&lt;&gt;""</formula>
    </cfRule>
    <cfRule type="expression" dxfId="60" priority="62">
      <formula>$C$30&lt;&gt;""</formula>
    </cfRule>
  </conditionalFormatting>
  <conditionalFormatting sqref="D32:D33">
    <cfRule type="expression" dxfId="59" priority="25">
      <formula>$D$32&lt;&gt;""</formula>
    </cfRule>
    <cfRule type="expression" dxfId="58" priority="61">
      <formula>$C$32&lt;&gt;""</formula>
    </cfRule>
  </conditionalFormatting>
  <conditionalFormatting sqref="F10:J10">
    <cfRule type="expression" dxfId="57" priority="72">
      <formula>$C$10&lt;&gt;""</formula>
    </cfRule>
    <cfRule type="expression" dxfId="56" priority="24">
      <formula>$F$10&lt;&gt;""</formula>
    </cfRule>
  </conditionalFormatting>
  <conditionalFormatting sqref="F11:J11">
    <cfRule type="expression" dxfId="55" priority="60">
      <formula>AND(ISNUMBER($D$10), $D$10&gt;=1)</formula>
    </cfRule>
    <cfRule type="expression" dxfId="54" priority="23">
      <formula>$F$11&lt;&gt;""</formula>
    </cfRule>
  </conditionalFormatting>
  <conditionalFormatting sqref="F12:J12">
    <cfRule type="expression" dxfId="53" priority="22">
      <formula>$F$12&lt;&gt;""</formula>
    </cfRule>
    <cfRule type="expression" dxfId="52" priority="59">
      <formula>$C$12&lt;&gt;""</formula>
    </cfRule>
  </conditionalFormatting>
  <conditionalFormatting sqref="F13:J13">
    <cfRule type="expression" dxfId="51" priority="21">
      <formula>$F$13&lt;&gt;""</formula>
    </cfRule>
    <cfRule type="expression" dxfId="50" priority="58">
      <formula>AND(ISNUMBER($D$12), $D$12&gt;=1)</formula>
    </cfRule>
  </conditionalFormatting>
  <conditionalFormatting sqref="F14:J14">
    <cfRule type="expression" dxfId="49" priority="20">
      <formula>$F$14&lt;&gt;""</formula>
    </cfRule>
    <cfRule type="expression" dxfId="48" priority="57">
      <formula>$C$14&lt;&gt;""</formula>
    </cfRule>
  </conditionalFormatting>
  <conditionalFormatting sqref="F15:J15">
    <cfRule type="expression" dxfId="47" priority="19">
      <formula>$F$15&lt;&gt;""</formula>
    </cfRule>
    <cfRule type="expression" dxfId="46" priority="56">
      <formula>AND(ISNUMBER($D$14),$D$14&gt;=1)</formula>
    </cfRule>
  </conditionalFormatting>
  <conditionalFormatting sqref="F16:J16">
    <cfRule type="expression" dxfId="45" priority="18">
      <formula>$F$16&lt;&gt;""</formula>
    </cfRule>
    <cfRule type="expression" dxfId="44" priority="55">
      <formula>$C$16&lt;&gt;""</formula>
    </cfRule>
  </conditionalFormatting>
  <conditionalFormatting sqref="F17:J17">
    <cfRule type="expression" dxfId="43" priority="54">
      <formula>AND(ISNUMBER($D$16),$D$16&gt;=1)</formula>
    </cfRule>
    <cfRule type="expression" dxfId="42" priority="17">
      <formula>$F$17&lt;&gt;""</formula>
    </cfRule>
  </conditionalFormatting>
  <conditionalFormatting sqref="F18:J18">
    <cfRule type="expression" dxfId="41" priority="53">
      <formula>$C$18&lt;&gt;""</formula>
    </cfRule>
    <cfRule type="expression" dxfId="40" priority="16">
      <formula>$F$18&lt;&gt;""</formula>
    </cfRule>
  </conditionalFormatting>
  <conditionalFormatting sqref="F19:J19">
    <cfRule type="expression" dxfId="39" priority="52">
      <formula>AND(ISNUMBER($D$18),$D$18&gt;=1)</formula>
    </cfRule>
    <cfRule type="expression" dxfId="38" priority="15">
      <formula>$F$19&lt;&gt;""</formula>
    </cfRule>
  </conditionalFormatting>
  <conditionalFormatting sqref="F20:J20">
    <cfRule type="expression" dxfId="37" priority="51">
      <formula>$C$20&lt;&gt;""</formula>
    </cfRule>
    <cfRule type="expression" dxfId="36" priority="14">
      <formula>$F$20&lt;&gt;""</formula>
    </cfRule>
  </conditionalFormatting>
  <conditionalFormatting sqref="F21:J21">
    <cfRule type="expression" dxfId="35" priority="13">
      <formula>$F$21&lt;&gt;""</formula>
    </cfRule>
    <cfRule type="expression" dxfId="34" priority="50">
      <formula>AND(ISNUMBER($D$20),$D$20&gt;=1)</formula>
    </cfRule>
  </conditionalFormatting>
  <conditionalFormatting sqref="F22:J22">
    <cfRule type="expression" dxfId="33" priority="12">
      <formula>$F$22&lt;&gt;""</formula>
    </cfRule>
    <cfRule type="expression" dxfId="32" priority="49">
      <formula>$C$22&lt;&gt;""</formula>
    </cfRule>
  </conditionalFormatting>
  <conditionalFormatting sqref="F23:J23">
    <cfRule type="expression" dxfId="31" priority="48">
      <formula>AND(ISNUMBER($D$22),$D$22&gt;=1)</formula>
    </cfRule>
    <cfRule type="expression" dxfId="30" priority="11">
      <formula>$F$23&lt;&gt;""</formula>
    </cfRule>
  </conditionalFormatting>
  <conditionalFormatting sqref="F24:J24">
    <cfRule type="expression" dxfId="29" priority="47">
      <formula>$C$24&lt;&gt;""</formula>
    </cfRule>
    <cfRule type="expression" dxfId="28" priority="10">
      <formula>$F$24&lt;&gt;""</formula>
    </cfRule>
  </conditionalFormatting>
  <conditionalFormatting sqref="F25:J25">
    <cfRule type="expression" dxfId="27" priority="46">
      <formula>AND(ISNUMBER($D$24), $D$24&gt;=1)</formula>
    </cfRule>
    <cfRule type="expression" dxfId="26" priority="9">
      <formula>$F$25&lt;&gt;""</formula>
    </cfRule>
  </conditionalFormatting>
  <conditionalFormatting sqref="F26:J26">
    <cfRule type="expression" dxfId="25" priority="45">
      <formula>$C$26&lt;&gt;""</formula>
    </cfRule>
    <cfRule type="expression" dxfId="24" priority="8">
      <formula>$F$26&lt;&gt;""</formula>
    </cfRule>
  </conditionalFormatting>
  <conditionalFormatting sqref="F27:J27">
    <cfRule type="expression" dxfId="23" priority="44">
      <formula>AND(ISNUMBER($D$26), $D$26&gt;=1)</formula>
    </cfRule>
    <cfRule type="expression" dxfId="22" priority="7">
      <formula>$F$27&lt;&gt;""</formula>
    </cfRule>
  </conditionalFormatting>
  <conditionalFormatting sqref="F28:J28">
    <cfRule type="expression" dxfId="21" priority="43">
      <formula>$C$28&lt;&gt;""</formula>
    </cfRule>
    <cfRule type="expression" dxfId="20" priority="6">
      <formula>$F$28&lt;&gt;""</formula>
    </cfRule>
  </conditionalFormatting>
  <conditionalFormatting sqref="F29:J29">
    <cfRule type="expression" dxfId="19" priority="42">
      <formula>AND(ISNUMBER($D$28), $D$28&gt;=1)</formula>
    </cfRule>
    <cfRule type="expression" dxfId="18" priority="5">
      <formula>$F$29&lt;&gt;""</formula>
    </cfRule>
  </conditionalFormatting>
  <conditionalFormatting sqref="F30:J30">
    <cfRule type="expression" dxfId="17" priority="4">
      <formula>$F$30&lt;&gt;""</formula>
    </cfRule>
    <cfRule type="expression" dxfId="16" priority="41">
      <formula>$C$30&lt;&gt;""</formula>
    </cfRule>
  </conditionalFormatting>
  <conditionalFormatting sqref="F31:J31">
    <cfRule type="expression" dxfId="15" priority="3">
      <formula>$F$31&lt;&gt;""</formula>
    </cfRule>
    <cfRule type="expression" dxfId="14" priority="40">
      <formula>AND(ISNUMBER($D$30), $D$30&gt;=1)</formula>
    </cfRule>
  </conditionalFormatting>
  <conditionalFormatting sqref="F32:J32">
    <cfRule type="expression" dxfId="13" priority="2">
      <formula>$F$32&lt;&gt;""</formula>
    </cfRule>
    <cfRule type="expression" dxfId="12" priority="39">
      <formula>$C$32&lt;&gt;""</formula>
    </cfRule>
  </conditionalFormatting>
  <conditionalFormatting sqref="F33:J33">
    <cfRule type="expression" dxfId="11" priority="38">
      <formula>AND(ISNUMBER($D$32), $D$32&gt;=1)</formula>
    </cfRule>
    <cfRule type="expression" dxfId="10" priority="1">
      <formula>$F$33&lt;&gt;""</formula>
    </cfRule>
  </conditionalFormatting>
  <dataValidations count="1">
    <dataValidation showDropDown="1" showInputMessage="1" showErrorMessage="1" sqref="I6:J6" xr:uid="{9800F2C0-D4C0-43AB-9561-E7998DC65CFB}"/>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01_チェック表</vt:lpstr>
      <vt:lpstr>02_様式2-1</vt:lpstr>
      <vt:lpstr>02-1_様式2-1（別紙）</vt:lpstr>
      <vt:lpstr>03_様式2-2</vt:lpstr>
      <vt:lpstr>04_様式2-3</vt:lpstr>
      <vt:lpstr>05_様式2-4</vt:lpstr>
      <vt:lpstr>06_様式2-5</vt:lpstr>
      <vt:lpstr>07_見積書整理表</vt:lpstr>
      <vt:lpstr>08_説明一覧</vt:lpstr>
      <vt:lpstr>09_採択理由書 </vt:lpstr>
      <vt:lpstr>10_私立高等学校等実態調査</vt:lpstr>
      <vt:lpstr>Sheet4</vt:lpstr>
      <vt:lpstr>'01_チェック表'!Print_Area</vt:lpstr>
      <vt:lpstr>'02_様式2-1'!Print_Area</vt:lpstr>
      <vt:lpstr>'02-1_様式2-1（別紙）'!Print_Area</vt:lpstr>
      <vt:lpstr>'03_様式2-2'!Print_Area</vt:lpstr>
      <vt:lpstr>'04_様式2-3'!Print_Area</vt:lpstr>
      <vt:lpstr>'05_様式2-4'!Print_Area</vt:lpstr>
      <vt:lpstr>'06_様式2-5'!Print_Area</vt:lpstr>
      <vt:lpstr>'07_見積書整理表'!Print_Area</vt:lpstr>
      <vt:lpstr>'08_説明一覧'!Print_Area</vt:lpstr>
      <vt:lpstr>'09_採択理由書 '!Print_Area</vt:lpstr>
      <vt:lpstr>'10_私立高等学校等実態調査'!Print_Area</vt:lpstr>
      <vt:lpstr>'08_説明一覧'!Print_Titles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北方勝大</cp:lastModifiedBy>
  <cp:lastPrinted>2022-11-21T04:52:19Z</cp:lastPrinted>
  <dcterms:created xsi:type="dcterms:W3CDTF">2013-01-28T12:43:39Z</dcterms:created>
  <dcterms:modified xsi:type="dcterms:W3CDTF">2025-03-07T07:47:57Z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2022-03-18T06:22:01Z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e31c0785-368a-4b1e-9514-4a0370138a7d</vt:lpwstr>
  </property>
  <property fmtid="{D5CDD505-2E9C-101B-9397-08002B2CF9AE}" pid="8" name="MSIP_Label_d899a617-f30e-4fb8-b81c-fb6d0b94ac5b_ContentBits">
    <vt:lpwstr>0</vt:lpwstr>
  </property>
</Properties>
</file>