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C:\Users\khirose\Documents\施設設備補助金\R8\申請様式\"/>
    </mc:Choice>
  </mc:AlternateContent>
  <xr:revisionPtr revIDLastSave="0" documentId="13_ncr:1_{03CC5088-9099-417A-9565-1FD459215370}" xr6:coauthVersionLast="47" xr6:coauthVersionMax="47" xr10:uidLastSave="{00000000-0000-0000-0000-000000000000}"/>
  <bookViews>
    <workbookView xWindow="34450" yWindow="-110" windowWidth="29020" windowHeight="15700" xr2:uid="{00000000-000D-0000-FFFF-FFFF00000000}"/>
  </bookViews>
  <sheets>
    <sheet name="01_チェック表" sheetId="5" r:id="rId1"/>
    <sheet name="02_様式7-1" sheetId="1" r:id="rId2"/>
    <sheet name="03_様式7-2" sheetId="2" r:id="rId3"/>
    <sheet name="04_様式7-3" sheetId="3" r:id="rId4"/>
    <sheet name="05_見積書整理表" sheetId="6" r:id="rId5"/>
    <sheet name="06-1_説明一覧  (実施設計費)" sheetId="15" r:id="rId6"/>
    <sheet name="06-2_説明一覧 （工事費）" sheetId="13" r:id="rId7"/>
    <sheet name="07_採択理由書" sheetId="8" r:id="rId8"/>
    <sheet name="08_私立高等学校等実態調査" sheetId="14" r:id="rId9"/>
    <sheet name="Sheet4" sheetId="4" state="hidden" r:id="rId10"/>
  </sheets>
  <externalReferences>
    <externalReference r:id="rId11"/>
    <externalReference r:id="rId12"/>
    <externalReference r:id="rId13"/>
    <externalReference r:id="rId14"/>
    <externalReference r:id="rId15"/>
    <externalReference r:id="rId16"/>
  </externalReferences>
  <definedNames>
    <definedName name="O">[1]大学データ!$I$5:$I$8</definedName>
    <definedName name="P">[1]大学データ!$J$5:$J$7</definedName>
    <definedName name="_xlnm.Print_Area" localSheetId="0">'01_チェック表'!$A$1:$G$48</definedName>
    <definedName name="_xlnm.Print_Area" localSheetId="1">'02_様式7-1'!$A$1:$J$21</definedName>
    <definedName name="_xlnm.Print_Area" localSheetId="2">'03_様式7-2'!$A$1:$H$39</definedName>
    <definedName name="_xlnm.Print_Area" localSheetId="3">'04_様式7-3'!$A$1:$G$29</definedName>
    <definedName name="_xlnm.Print_Area" localSheetId="4">'05_見積書整理表'!$A$1:$Q$69</definedName>
    <definedName name="_xlnm.Print_Area" localSheetId="5">'06-1_説明一覧  (実施設計費)'!$A$1:$J$24</definedName>
    <definedName name="_xlnm.Print_Area" localSheetId="6">'06-2_説明一覧 （工事費）'!$A$1:$J$24</definedName>
    <definedName name="_xlnm.Print_Area" localSheetId="7">'07_採択理由書'!$A$1:$J$28</definedName>
    <definedName name="_xlnm.Print_Area" localSheetId="8">'08_私立高等学校等実態調査'!$A$1:$Q$216</definedName>
    <definedName name="_xlnm.Print_Titles" localSheetId="5">'06-1_説明一覧  (実施設計費)'!$8:$9</definedName>
    <definedName name="_xlnm.Print_Titles" localSheetId="6">'06-2_説明一覧 （工事費）'!$8:$9</definedName>
    <definedName name="Q">[1]大学データ!$K$5:$K$7</definedName>
    <definedName name="S">[1]大学データ!$L$5:$L$8</definedName>
    <definedName name="ほし">[2]Sheet2!$E$3:$E$49</definedName>
    <definedName name="月" localSheetId="5">[3]リスト!$N$3:$N$14</definedName>
    <definedName name="月" localSheetId="6">[3]リスト!$N$3:$N$14</definedName>
    <definedName name="月">[3]リスト!$N$3:$N$14</definedName>
    <definedName name="見積書整理表">[4]様式4!#REF!</definedName>
    <definedName name="資金収支">[4]様式4!#REF!</definedName>
    <definedName name="事業種" localSheetId="0">[4]様式4!#REF!</definedName>
    <definedName name="事業種" localSheetId="1">[4]様式4!#REF!</definedName>
    <definedName name="事業種" localSheetId="2">[4]様式4!#REF!</definedName>
    <definedName name="事業種" localSheetId="3">[4]様式4!#REF!</definedName>
    <definedName name="事業種" localSheetId="4">[4]様式4!#REF!</definedName>
    <definedName name="事業種" localSheetId="5">[4]様式4!#REF!</definedName>
    <definedName name="事業種" localSheetId="6">[4]様式4!#REF!</definedName>
    <definedName name="事業種" localSheetId="7">[4]様式4!#REF!</definedName>
    <definedName name="事業種" localSheetId="9">[4]様式4!#REF!</definedName>
    <definedName name="事業種">[4]様式4!#REF!</definedName>
    <definedName name="説明一覧">[4]様式4!#REF!</definedName>
    <definedName name="都道府県" localSheetId="8">[5]Sheet2!$E$3:$E$49</definedName>
    <definedName name="都道府県">[6]Sheet2!$A$3:$A$49</definedName>
    <definedName name="日" localSheetId="5">[3]リスト!$P$3:$P$33</definedName>
    <definedName name="日" localSheetId="6">[3]リスト!$P$3:$P$33</definedName>
    <definedName name="日">[3]リスト!$P$3:$P$33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 i="15" l="1"/>
  <c r="C24" i="15"/>
  <c r="D23" i="15"/>
  <c r="C23" i="15"/>
  <c r="D22" i="15"/>
  <c r="C22" i="15"/>
  <c r="D21" i="15"/>
  <c r="C21" i="15"/>
  <c r="D20" i="15"/>
  <c r="C20" i="15"/>
  <c r="D19" i="15"/>
  <c r="C19" i="15"/>
  <c r="D18" i="15"/>
  <c r="C18" i="15"/>
  <c r="D17" i="15"/>
  <c r="C17" i="15"/>
  <c r="D16" i="15"/>
  <c r="C16" i="15"/>
  <c r="D15" i="15"/>
  <c r="C15" i="15"/>
  <c r="D14" i="15"/>
  <c r="C14" i="15"/>
  <c r="D13" i="15"/>
  <c r="C13" i="15"/>
  <c r="D12" i="15"/>
  <c r="C12" i="15"/>
  <c r="D11" i="15"/>
  <c r="C11" i="15"/>
  <c r="D10" i="15"/>
  <c r="C10" i="15"/>
  <c r="H6" i="15"/>
  <c r="F6" i="15"/>
  <c r="D6" i="15"/>
  <c r="B6" i="15"/>
  <c r="D11" i="13"/>
  <c r="D12" i="13"/>
  <c r="D13" i="13"/>
  <c r="D14" i="13"/>
  <c r="D15" i="13"/>
  <c r="D16" i="13"/>
  <c r="D17" i="13"/>
  <c r="D18" i="13"/>
  <c r="D19" i="13"/>
  <c r="D20" i="13"/>
  <c r="D21" i="13"/>
  <c r="D22" i="13"/>
  <c r="D23" i="13"/>
  <c r="D24" i="13"/>
  <c r="D10" i="13"/>
  <c r="C11" i="13"/>
  <c r="C12" i="13"/>
  <c r="C13" i="13"/>
  <c r="C14" i="13"/>
  <c r="C15" i="13"/>
  <c r="C16" i="13"/>
  <c r="C17" i="13"/>
  <c r="C18" i="13"/>
  <c r="C19" i="13"/>
  <c r="C20" i="13"/>
  <c r="C21" i="13"/>
  <c r="C22" i="13"/>
  <c r="C23" i="13"/>
  <c r="C24" i="13"/>
  <c r="C10" i="13"/>
  <c r="H18" i="2" l="1"/>
  <c r="H38" i="2"/>
  <c r="H39" i="2"/>
  <c r="H30" i="2"/>
  <c r="H12" i="2"/>
  <c r="G45" i="5"/>
  <c r="H28" i="2"/>
  <c r="H27" i="2"/>
  <c r="H26" i="2"/>
  <c r="H25" i="2"/>
  <c r="H24" i="2"/>
  <c r="H23" i="2"/>
  <c r="H22" i="2"/>
  <c r="H21" i="2"/>
  <c r="H20" i="2"/>
  <c r="G20" i="2"/>
  <c r="G28" i="2"/>
  <c r="G27" i="2"/>
  <c r="G26" i="2"/>
  <c r="G25" i="2"/>
  <c r="G24" i="2"/>
  <c r="G23" i="2"/>
  <c r="G22" i="2"/>
  <c r="G21" i="2"/>
  <c r="D28" i="2"/>
  <c r="D27" i="2"/>
  <c r="D26" i="2"/>
  <c r="D25" i="2"/>
  <c r="D24" i="2"/>
  <c r="D23" i="2"/>
  <c r="D22" i="2"/>
  <c r="D21" i="2"/>
  <c r="D20" i="2"/>
  <c r="D9" i="2"/>
  <c r="H10" i="2"/>
  <c r="H9" i="2"/>
  <c r="H8" i="2"/>
  <c r="G10" i="2"/>
  <c r="G9" i="2"/>
  <c r="G8" i="2"/>
  <c r="D10" i="2"/>
  <c r="D8" i="2"/>
  <c r="D7" i="2"/>
  <c r="H7" i="2"/>
  <c r="G7" i="2"/>
  <c r="B14" i="1"/>
  <c r="G36" i="5" l="1"/>
  <c r="N214" i="14"/>
  <c r="M214" i="14"/>
  <c r="L214" i="14"/>
  <c r="K214" i="14"/>
  <c r="K215" i="14" s="1"/>
  <c r="J214" i="14"/>
  <c r="I214" i="14"/>
  <c r="G214" i="14"/>
  <c r="G215" i="14" s="1"/>
  <c r="E214" i="14"/>
  <c r="F214" i="14" s="1"/>
  <c r="P214" i="14" s="1"/>
  <c r="P213" i="14"/>
  <c r="N213" i="14"/>
  <c r="M213" i="14"/>
  <c r="L213" i="14"/>
  <c r="L215" i="14" s="1"/>
  <c r="K213" i="14"/>
  <c r="J213" i="14"/>
  <c r="I213" i="14"/>
  <c r="H213" i="14"/>
  <c r="G213" i="14"/>
  <c r="F213" i="14"/>
  <c r="E213" i="14"/>
  <c r="N212" i="14"/>
  <c r="N215" i="14" s="1"/>
  <c r="M212" i="14"/>
  <c r="M215" i="14" s="1"/>
  <c r="L212" i="14"/>
  <c r="K212" i="14"/>
  <c r="J212" i="14"/>
  <c r="J215" i="14" s="1"/>
  <c r="I212" i="14"/>
  <c r="G212" i="14"/>
  <c r="E212" i="14"/>
  <c r="N203" i="14"/>
  <c r="M203" i="14"/>
  <c r="L203" i="14"/>
  <c r="K203" i="14"/>
  <c r="J203" i="14"/>
  <c r="H203" i="14" s="1"/>
  <c r="I203" i="14"/>
  <c r="G203" i="14"/>
  <c r="F203" i="14"/>
  <c r="P203" i="14" s="1"/>
  <c r="E203" i="14"/>
  <c r="N202" i="14"/>
  <c r="M202" i="14"/>
  <c r="L202" i="14"/>
  <c r="K202" i="14"/>
  <c r="K204" i="14" s="1"/>
  <c r="J202" i="14"/>
  <c r="I202" i="14"/>
  <c r="H202" i="14" s="1"/>
  <c r="G202" i="14"/>
  <c r="G204" i="14" s="1"/>
  <c r="E202" i="14"/>
  <c r="F202" i="14" s="1"/>
  <c r="P201" i="14"/>
  <c r="N201" i="14"/>
  <c r="N204" i="14" s="1"/>
  <c r="M201" i="14"/>
  <c r="L201" i="14"/>
  <c r="L204" i="14" s="1"/>
  <c r="K201" i="14"/>
  <c r="J201" i="14"/>
  <c r="J204" i="14" s="1"/>
  <c r="I201" i="14"/>
  <c r="G201" i="14"/>
  <c r="F201" i="14"/>
  <c r="F204" i="14" s="1"/>
  <c r="E201" i="14"/>
  <c r="K169" i="14"/>
  <c r="G169" i="14"/>
  <c r="N168" i="14"/>
  <c r="M168" i="14"/>
  <c r="L168" i="14"/>
  <c r="K168" i="14"/>
  <c r="J168" i="14"/>
  <c r="I168" i="14"/>
  <c r="H168" i="14" s="1"/>
  <c r="G168" i="14"/>
  <c r="O168" i="14" s="1"/>
  <c r="E168" i="14"/>
  <c r="F168" i="14" s="1"/>
  <c r="P168" i="14" s="1"/>
  <c r="N167" i="14"/>
  <c r="M167" i="14"/>
  <c r="L167" i="14"/>
  <c r="L169" i="14" s="1"/>
  <c r="K167" i="14"/>
  <c r="J167" i="14"/>
  <c r="I167" i="14"/>
  <c r="H167" i="14" s="1"/>
  <c r="G167" i="14"/>
  <c r="E167" i="14"/>
  <c r="E169" i="14" s="1"/>
  <c r="N166" i="14"/>
  <c r="N169" i="14" s="1"/>
  <c r="M166" i="14"/>
  <c r="M169" i="14" s="1"/>
  <c r="L166" i="14"/>
  <c r="K166" i="14"/>
  <c r="J166" i="14"/>
  <c r="J169" i="14" s="1"/>
  <c r="I166" i="14"/>
  <c r="H166" i="14" s="1"/>
  <c r="H169" i="14" s="1"/>
  <c r="G166" i="14"/>
  <c r="O166" i="14" s="1"/>
  <c r="E166" i="14"/>
  <c r="N158" i="14"/>
  <c r="K158" i="14"/>
  <c r="J158" i="14"/>
  <c r="N157" i="14"/>
  <c r="M157" i="14"/>
  <c r="L157" i="14"/>
  <c r="K157" i="14"/>
  <c r="J157" i="14"/>
  <c r="I157" i="14"/>
  <c r="H157" i="14"/>
  <c r="G157" i="14"/>
  <c r="O157" i="14" s="1"/>
  <c r="E157" i="14"/>
  <c r="D157" i="14"/>
  <c r="D179" i="14" s="1"/>
  <c r="E179" i="14" s="1"/>
  <c r="N156" i="14"/>
  <c r="M156" i="14"/>
  <c r="L156" i="14"/>
  <c r="K156" i="14"/>
  <c r="J156" i="14"/>
  <c r="I156" i="14"/>
  <c r="H156" i="14" s="1"/>
  <c r="G156" i="14"/>
  <c r="G158" i="14" s="1"/>
  <c r="E156" i="14"/>
  <c r="F156" i="14" s="1"/>
  <c r="P156" i="14" s="1"/>
  <c r="D156" i="14"/>
  <c r="N155" i="14"/>
  <c r="M155" i="14"/>
  <c r="M158" i="14" s="1"/>
  <c r="L155" i="14"/>
  <c r="L158" i="14" s="1"/>
  <c r="K155" i="14"/>
  <c r="J155" i="14"/>
  <c r="I155" i="14"/>
  <c r="I158" i="14" s="1"/>
  <c r="G155" i="14"/>
  <c r="E155" i="14"/>
  <c r="E158" i="14" s="1"/>
  <c r="D155" i="14"/>
  <c r="D177" i="14" s="1"/>
  <c r="N146" i="14"/>
  <c r="M146" i="14"/>
  <c r="L146" i="14"/>
  <c r="K146" i="14"/>
  <c r="J146" i="14"/>
  <c r="I146" i="14"/>
  <c r="H146" i="14"/>
  <c r="G146" i="14"/>
  <c r="E146" i="14"/>
  <c r="W145" i="14"/>
  <c r="V145" i="14"/>
  <c r="S145" i="14"/>
  <c r="H145" i="14"/>
  <c r="O145" i="14" s="1"/>
  <c r="U145" i="14" s="1"/>
  <c r="F145" i="14"/>
  <c r="T145" i="14" s="1"/>
  <c r="D145" i="14"/>
  <c r="W144" i="14"/>
  <c r="V144" i="14"/>
  <c r="S144" i="14"/>
  <c r="O144" i="14"/>
  <c r="U144" i="14" s="1"/>
  <c r="H144" i="14"/>
  <c r="F144" i="14"/>
  <c r="T144" i="14" s="1"/>
  <c r="D144" i="14"/>
  <c r="W143" i="14"/>
  <c r="V143" i="14"/>
  <c r="S143" i="14"/>
  <c r="R143" i="14"/>
  <c r="O143" i="14"/>
  <c r="U143" i="14" s="1"/>
  <c r="H143" i="14"/>
  <c r="F143" i="14"/>
  <c r="T143" i="14" s="1"/>
  <c r="D143" i="14"/>
  <c r="N133" i="14"/>
  <c r="M133" i="14"/>
  <c r="L133" i="14"/>
  <c r="K133" i="14"/>
  <c r="J133" i="14"/>
  <c r="I133" i="14"/>
  <c r="G133" i="14"/>
  <c r="E133" i="14"/>
  <c r="V132" i="14"/>
  <c r="S132" i="14"/>
  <c r="H132" i="14"/>
  <c r="H133" i="14" s="1"/>
  <c r="F132" i="14"/>
  <c r="T132" i="14" s="1"/>
  <c r="D132" i="14"/>
  <c r="V131" i="14"/>
  <c r="U131" i="14"/>
  <c r="S131" i="14"/>
  <c r="O131" i="14"/>
  <c r="H131" i="14"/>
  <c r="F131" i="14"/>
  <c r="T131" i="14" s="1"/>
  <c r="D131" i="14"/>
  <c r="V130" i="14"/>
  <c r="S130" i="14"/>
  <c r="R130" i="14"/>
  <c r="O130" i="14"/>
  <c r="H130" i="14"/>
  <c r="F130" i="14"/>
  <c r="D130" i="14"/>
  <c r="N114" i="14"/>
  <c r="M114" i="14"/>
  <c r="L114" i="14"/>
  <c r="K114" i="14"/>
  <c r="J114" i="14"/>
  <c r="I114" i="14"/>
  <c r="G114" i="14"/>
  <c r="E114" i="14"/>
  <c r="V113" i="14"/>
  <c r="S113" i="14"/>
  <c r="H113" i="14"/>
  <c r="H114" i="14" s="1"/>
  <c r="F113" i="14"/>
  <c r="T113" i="14" s="1"/>
  <c r="D113" i="14"/>
  <c r="D168" i="14" s="1"/>
  <c r="V112" i="14"/>
  <c r="U112" i="14"/>
  <c r="S112" i="14"/>
  <c r="O112" i="14"/>
  <c r="H112" i="14"/>
  <c r="F112" i="14"/>
  <c r="T112" i="14" s="1"/>
  <c r="D112" i="14"/>
  <c r="D167" i="14" s="1"/>
  <c r="V111" i="14"/>
  <c r="S111" i="14"/>
  <c r="R111" i="14"/>
  <c r="O111" i="14"/>
  <c r="H111" i="14"/>
  <c r="F111" i="14"/>
  <c r="D111" i="14"/>
  <c r="N95" i="14"/>
  <c r="M95" i="14"/>
  <c r="L95" i="14"/>
  <c r="K95" i="14"/>
  <c r="J95" i="14"/>
  <c r="I95" i="14"/>
  <c r="G95" i="14"/>
  <c r="E95" i="14"/>
  <c r="S94" i="14"/>
  <c r="H94" i="14"/>
  <c r="O94" i="14" s="1"/>
  <c r="U94" i="14" s="1"/>
  <c r="F94" i="14"/>
  <c r="T94" i="14" s="1"/>
  <c r="S93" i="14"/>
  <c r="O93" i="14"/>
  <c r="U93" i="14" s="1"/>
  <c r="H93" i="14"/>
  <c r="F93" i="14"/>
  <c r="T93" i="14" s="1"/>
  <c r="T92" i="14"/>
  <c r="S92" i="14"/>
  <c r="R92" i="14"/>
  <c r="H92" i="14"/>
  <c r="H95" i="14" s="1"/>
  <c r="F92" i="14"/>
  <c r="F95" i="14" s="1"/>
  <c r="N82" i="14"/>
  <c r="M82" i="14"/>
  <c r="L82" i="14"/>
  <c r="K82" i="14"/>
  <c r="J82" i="14"/>
  <c r="I82" i="14"/>
  <c r="G82" i="14"/>
  <c r="E82" i="14"/>
  <c r="W81" i="14"/>
  <c r="V81" i="14"/>
  <c r="S81" i="14"/>
  <c r="O81" i="14"/>
  <c r="U81" i="14" s="1"/>
  <c r="H81" i="14"/>
  <c r="F81" i="14"/>
  <c r="T81" i="14" s="1"/>
  <c r="W80" i="14"/>
  <c r="V80" i="14"/>
  <c r="S80" i="14"/>
  <c r="O80" i="14"/>
  <c r="U80" i="14" s="1"/>
  <c r="H80" i="14"/>
  <c r="F80" i="14"/>
  <c r="T80" i="14" s="1"/>
  <c r="W79" i="14"/>
  <c r="V79" i="14"/>
  <c r="S79" i="14"/>
  <c r="R79" i="14"/>
  <c r="H79" i="14"/>
  <c r="F79" i="14"/>
  <c r="F82" i="14" s="1"/>
  <c r="N69" i="14"/>
  <c r="M69" i="14"/>
  <c r="L69" i="14"/>
  <c r="K69" i="14"/>
  <c r="J69" i="14"/>
  <c r="I69" i="14"/>
  <c r="G69" i="14"/>
  <c r="F69" i="14"/>
  <c r="E69" i="14"/>
  <c r="V68" i="14"/>
  <c r="S68" i="14"/>
  <c r="O68" i="14"/>
  <c r="U68" i="14" s="1"/>
  <c r="H68" i="14"/>
  <c r="F68" i="14"/>
  <c r="T68" i="14" s="1"/>
  <c r="D68" i="14"/>
  <c r="V67" i="14"/>
  <c r="S67" i="14"/>
  <c r="O67" i="14"/>
  <c r="U67" i="14" s="1"/>
  <c r="H67" i="14"/>
  <c r="F67" i="14"/>
  <c r="T67" i="14" s="1"/>
  <c r="D67" i="14"/>
  <c r="V66" i="14"/>
  <c r="S66" i="14"/>
  <c r="R66" i="14"/>
  <c r="H66" i="14"/>
  <c r="O66" i="14" s="1"/>
  <c r="F66" i="14"/>
  <c r="T66" i="14" s="1"/>
  <c r="D66" i="14"/>
  <c r="N50" i="14"/>
  <c r="M50" i="14"/>
  <c r="L50" i="14"/>
  <c r="K50" i="14"/>
  <c r="J50" i="14"/>
  <c r="I50" i="14"/>
  <c r="H50" i="14"/>
  <c r="G50" i="14"/>
  <c r="E50" i="14"/>
  <c r="V49" i="14"/>
  <c r="S49" i="14"/>
  <c r="O49" i="14"/>
  <c r="U49" i="14" s="1"/>
  <c r="H49" i="14"/>
  <c r="F49" i="14"/>
  <c r="T49" i="14" s="1"/>
  <c r="D49" i="14"/>
  <c r="D81" i="14" s="1"/>
  <c r="V48" i="14"/>
  <c r="S48" i="14"/>
  <c r="O48" i="14"/>
  <c r="U48" i="14" s="1"/>
  <c r="H48" i="14"/>
  <c r="F48" i="14"/>
  <c r="T48" i="14" s="1"/>
  <c r="D48" i="14"/>
  <c r="D80" i="14" s="1"/>
  <c r="V47" i="14"/>
  <c r="S47" i="14"/>
  <c r="R47" i="14"/>
  <c r="H47" i="14"/>
  <c r="O47" i="14" s="1"/>
  <c r="F47" i="14"/>
  <c r="T47" i="14" s="1"/>
  <c r="D47" i="14"/>
  <c r="D79" i="14" s="1"/>
  <c r="N30" i="14"/>
  <c r="M30" i="14"/>
  <c r="L30" i="14"/>
  <c r="K30" i="14"/>
  <c r="J30" i="14"/>
  <c r="I30" i="14"/>
  <c r="G30" i="14"/>
  <c r="E30" i="14"/>
  <c r="U29" i="14"/>
  <c r="S29" i="14"/>
  <c r="O29" i="14"/>
  <c r="H29" i="14"/>
  <c r="F29" i="14"/>
  <c r="T29" i="14" s="1"/>
  <c r="S28" i="14"/>
  <c r="H28" i="14"/>
  <c r="O28" i="14" s="1"/>
  <c r="U28" i="14" s="1"/>
  <c r="F28" i="14"/>
  <c r="F30" i="14" s="1"/>
  <c r="S27" i="14"/>
  <c r="R27" i="14"/>
  <c r="O27" i="14"/>
  <c r="U27" i="14" s="1"/>
  <c r="H27" i="14"/>
  <c r="F27" i="14"/>
  <c r="T27" i="14" s="1"/>
  <c r="H2" i="2"/>
  <c r="B5" i="8"/>
  <c r="E177" i="14" l="1"/>
  <c r="D188" i="14"/>
  <c r="E188" i="14" s="1"/>
  <c r="H179" i="14"/>
  <c r="F179" i="14"/>
  <c r="K179" i="14"/>
  <c r="G179" i="14"/>
  <c r="J179" i="14" s="1"/>
  <c r="I179" i="14"/>
  <c r="F114" i="14"/>
  <c r="T111" i="14"/>
  <c r="F133" i="14"/>
  <c r="T130" i="14"/>
  <c r="E215" i="14"/>
  <c r="F212" i="14"/>
  <c r="O50" i="14"/>
  <c r="U47" i="14"/>
  <c r="F50" i="14"/>
  <c r="O92" i="14"/>
  <c r="U111" i="14"/>
  <c r="O113" i="14"/>
  <c r="U113" i="14" s="1"/>
  <c r="U130" i="14"/>
  <c r="O132" i="14"/>
  <c r="U132" i="14" s="1"/>
  <c r="F155" i="14"/>
  <c r="O156" i="14"/>
  <c r="F157" i="14"/>
  <c r="P157" i="14" s="1"/>
  <c r="F167" i="14"/>
  <c r="P167" i="14" s="1"/>
  <c r="D201" i="14"/>
  <c r="D212" i="14" s="1"/>
  <c r="H201" i="14"/>
  <c r="H204" i="14" s="1"/>
  <c r="P202" i="14"/>
  <c r="O202" i="14"/>
  <c r="O203" i="14"/>
  <c r="O212" i="14"/>
  <c r="O215" i="14" s="1"/>
  <c r="O69" i="14"/>
  <c r="U66" i="14"/>
  <c r="T28" i="14"/>
  <c r="H69" i="14"/>
  <c r="T79" i="14"/>
  <c r="O146" i="14"/>
  <c r="F146" i="14"/>
  <c r="O155" i="14"/>
  <c r="O158" i="14" s="1"/>
  <c r="F166" i="14"/>
  <c r="O167" i="14"/>
  <c r="O169" i="14" s="1"/>
  <c r="I169" i="14"/>
  <c r="D190" i="14"/>
  <c r="E190" i="14" s="1"/>
  <c r="E204" i="14"/>
  <c r="I204" i="14"/>
  <c r="P204" i="14" s="1"/>
  <c r="M204" i="14"/>
  <c r="D203" i="14"/>
  <c r="D214" i="14" s="1"/>
  <c r="H212" i="14"/>
  <c r="H215" i="14" s="1"/>
  <c r="I215" i="14"/>
  <c r="H214" i="14"/>
  <c r="O214" i="14" s="1"/>
  <c r="H30" i="14"/>
  <c r="O30" i="14"/>
  <c r="H82" i="14"/>
  <c r="O79" i="14"/>
  <c r="D166" i="14"/>
  <c r="H155" i="14"/>
  <c r="H158" i="14" s="1"/>
  <c r="D178" i="14"/>
  <c r="D202" i="14"/>
  <c r="D213" i="14" s="1"/>
  <c r="O213" i="14"/>
  <c r="B6" i="8"/>
  <c r="B7" i="8"/>
  <c r="H6" i="13"/>
  <c r="M6" i="6"/>
  <c r="F5" i="2"/>
  <c r="B6" i="13"/>
  <c r="E3" i="5"/>
  <c r="B4" i="8"/>
  <c r="D6" i="13"/>
  <c r="D6" i="6"/>
  <c r="E4" i="5"/>
  <c r="G4" i="8"/>
  <c r="F6" i="13"/>
  <c r="F6" i="6"/>
  <c r="G5" i="3"/>
  <c r="E5" i="5"/>
  <c r="I22" i="8"/>
  <c r="Q55" i="6"/>
  <c r="O55" i="6"/>
  <c r="K55" i="6"/>
  <c r="F55" i="6"/>
  <c r="P55" i="6" s="1"/>
  <c r="Q54" i="6"/>
  <c r="P54" i="6"/>
  <c r="O54" i="6"/>
  <c r="K54" i="6"/>
  <c r="F54" i="6"/>
  <c r="Q53" i="6"/>
  <c r="P53" i="6"/>
  <c r="K53" i="6"/>
  <c r="F53" i="6"/>
  <c r="O53" i="6" s="1"/>
  <c r="Q52" i="6"/>
  <c r="K52" i="6"/>
  <c r="F52" i="6"/>
  <c r="P52" i="6" s="1"/>
  <c r="Q51" i="6"/>
  <c r="O51" i="6"/>
  <c r="K51" i="6"/>
  <c r="F51" i="6"/>
  <c r="P51" i="6" s="1"/>
  <c r="Q50" i="6"/>
  <c r="P50" i="6"/>
  <c r="O50" i="6"/>
  <c r="K50" i="6"/>
  <c r="F50" i="6"/>
  <c r="Q49" i="6"/>
  <c r="P49" i="6"/>
  <c r="K49" i="6"/>
  <c r="F49" i="6"/>
  <c r="O49" i="6" s="1"/>
  <c r="Q48" i="6"/>
  <c r="K48" i="6"/>
  <c r="F48" i="6"/>
  <c r="P48" i="6" s="1"/>
  <c r="Q47" i="6"/>
  <c r="O47" i="6"/>
  <c r="K47" i="6"/>
  <c r="F47" i="6"/>
  <c r="P47" i="6" s="1"/>
  <c r="Q46" i="6"/>
  <c r="P46" i="6"/>
  <c r="O46" i="6"/>
  <c r="K46" i="6"/>
  <c r="F46" i="6"/>
  <c r="Q45" i="6"/>
  <c r="P45" i="6"/>
  <c r="K45" i="6"/>
  <c r="F45" i="6"/>
  <c r="O45" i="6" s="1"/>
  <c r="Q44" i="6"/>
  <c r="K44" i="6"/>
  <c r="F44" i="6"/>
  <c r="P44" i="6" s="1"/>
  <c r="Q43" i="6"/>
  <c r="O43" i="6"/>
  <c r="K43" i="6"/>
  <c r="F43" i="6"/>
  <c r="P43" i="6" s="1"/>
  <c r="Q42" i="6"/>
  <c r="P42" i="6"/>
  <c r="O42" i="6"/>
  <c r="K42" i="6"/>
  <c r="F42" i="6"/>
  <c r="Q41" i="6"/>
  <c r="P41" i="6"/>
  <c r="K41" i="6"/>
  <c r="F41" i="6"/>
  <c r="O41" i="6" s="1"/>
  <c r="Q40" i="6"/>
  <c r="K40" i="6"/>
  <c r="F40" i="6"/>
  <c r="P40" i="6" s="1"/>
  <c r="Q39" i="6"/>
  <c r="O39" i="6"/>
  <c r="K39" i="6"/>
  <c r="F39" i="6"/>
  <c r="P39" i="6" s="1"/>
  <c r="Q38" i="6"/>
  <c r="P38" i="6"/>
  <c r="O38" i="6"/>
  <c r="K38" i="6"/>
  <c r="F38" i="6"/>
  <c r="Q37" i="6"/>
  <c r="P37" i="6"/>
  <c r="K37" i="6"/>
  <c r="F37" i="6"/>
  <c r="O37" i="6" s="1"/>
  <c r="Q36" i="6"/>
  <c r="K36" i="6"/>
  <c r="F36" i="6"/>
  <c r="P36" i="6" s="1"/>
  <c r="Q35" i="6"/>
  <c r="O35" i="6"/>
  <c r="K35" i="6"/>
  <c r="F35" i="6"/>
  <c r="P35" i="6" s="1"/>
  <c r="Q34" i="6"/>
  <c r="P34" i="6"/>
  <c r="O34" i="6"/>
  <c r="K34" i="6"/>
  <c r="F34" i="6"/>
  <c r="Q33" i="6"/>
  <c r="P33" i="6"/>
  <c r="K33" i="6"/>
  <c r="F33" i="6"/>
  <c r="O33" i="6" s="1"/>
  <c r="Q32" i="6"/>
  <c r="K32" i="6"/>
  <c r="F32" i="6"/>
  <c r="P32" i="6" s="1"/>
  <c r="Q31" i="6"/>
  <c r="O31" i="6"/>
  <c r="K31" i="6"/>
  <c r="F31" i="6"/>
  <c r="P31" i="6" s="1"/>
  <c r="Q30" i="6"/>
  <c r="P30" i="6"/>
  <c r="O30" i="6"/>
  <c r="K30" i="6"/>
  <c r="F30" i="6"/>
  <c r="Q29" i="6"/>
  <c r="P29" i="6"/>
  <c r="K29" i="6"/>
  <c r="F29" i="6"/>
  <c r="O29" i="6" s="1"/>
  <c r="Q28" i="6"/>
  <c r="K28" i="6"/>
  <c r="F28" i="6"/>
  <c r="P28" i="6" s="1"/>
  <c r="Q27" i="6"/>
  <c r="O27" i="6"/>
  <c r="K27" i="6"/>
  <c r="F27" i="6"/>
  <c r="P27" i="6" s="1"/>
  <c r="Q26" i="6"/>
  <c r="P26" i="6"/>
  <c r="O26" i="6"/>
  <c r="K26" i="6"/>
  <c r="F26" i="6"/>
  <c r="Q25" i="6"/>
  <c r="P25" i="6"/>
  <c r="K25" i="6"/>
  <c r="F25" i="6"/>
  <c r="O25" i="6" s="1"/>
  <c r="Q24" i="6"/>
  <c r="K24" i="6"/>
  <c r="F24" i="6"/>
  <c r="P24" i="6" s="1"/>
  <c r="Q23" i="6"/>
  <c r="O23" i="6"/>
  <c r="K23" i="6"/>
  <c r="F23" i="6"/>
  <c r="P23" i="6" s="1"/>
  <c r="Q22" i="6"/>
  <c r="P22" i="6"/>
  <c r="O22" i="6"/>
  <c r="K22" i="6"/>
  <c r="F22" i="6"/>
  <c r="Q21" i="6"/>
  <c r="P21" i="6"/>
  <c r="K21" i="6"/>
  <c r="F21" i="6"/>
  <c r="O21" i="6" s="1"/>
  <c r="Q20" i="6"/>
  <c r="K20" i="6"/>
  <c r="F20" i="6"/>
  <c r="P20" i="6" s="1"/>
  <c r="Q19" i="6"/>
  <c r="O19" i="6"/>
  <c r="K19" i="6"/>
  <c r="F19" i="6"/>
  <c r="P19" i="6" s="1"/>
  <c r="Q18" i="6"/>
  <c r="P18" i="6"/>
  <c r="O18" i="6"/>
  <c r="K18" i="6"/>
  <c r="F18" i="6"/>
  <c r="Q17" i="6"/>
  <c r="P17" i="6"/>
  <c r="K17" i="6"/>
  <c r="F17" i="6"/>
  <c r="O17" i="6" s="1"/>
  <c r="Q16" i="6"/>
  <c r="K16" i="6"/>
  <c r="F16" i="6"/>
  <c r="P16" i="6" s="1"/>
  <c r="Q15" i="6"/>
  <c r="O15" i="6"/>
  <c r="K15" i="6"/>
  <c r="F15" i="6"/>
  <c r="P15" i="6" s="1"/>
  <c r="Q14" i="6"/>
  <c r="P14" i="6"/>
  <c r="O14" i="6"/>
  <c r="K14" i="6"/>
  <c r="F14" i="6"/>
  <c r="Q13" i="6"/>
  <c r="P13" i="6"/>
  <c r="K13" i="6"/>
  <c r="F13" i="6"/>
  <c r="O13" i="6" s="1"/>
  <c r="Q12" i="6"/>
  <c r="K12" i="6"/>
  <c r="F12" i="6"/>
  <c r="P12" i="6" s="1"/>
  <c r="Q11" i="6"/>
  <c r="Q57" i="6" s="1"/>
  <c r="O11" i="6"/>
  <c r="K11" i="6"/>
  <c r="K57" i="6" s="1"/>
  <c r="F11" i="6"/>
  <c r="P11" i="6" s="1"/>
  <c r="P57" i="6" s="1"/>
  <c r="G48" i="5"/>
  <c r="G47" i="5"/>
  <c r="G43" i="5"/>
  <c r="G41" i="5"/>
  <c r="G37" i="5"/>
  <c r="G35" i="5"/>
  <c r="G34" i="5"/>
  <c r="G33" i="5"/>
  <c r="G32" i="5"/>
  <c r="G31" i="5"/>
  <c r="G30" i="5"/>
  <c r="G28" i="5"/>
  <c r="G27" i="5"/>
  <c r="G26" i="5"/>
  <c r="G25" i="5"/>
  <c r="G24" i="5"/>
  <c r="G23" i="5"/>
  <c r="G22" i="5"/>
  <c r="G18" i="5"/>
  <c r="G17" i="5"/>
  <c r="G16" i="5"/>
  <c r="G15" i="5"/>
  <c r="G14" i="5"/>
  <c r="F24" i="3"/>
  <c r="E24" i="3"/>
  <c r="D24" i="3"/>
  <c r="C24" i="3"/>
  <c r="O201" i="14" l="1"/>
  <c r="O204" i="14" s="1"/>
  <c r="O114" i="14"/>
  <c r="E178" i="14"/>
  <c r="D189" i="14"/>
  <c r="E189" i="14" s="1"/>
  <c r="P155" i="14"/>
  <c r="F158" i="14"/>
  <c r="P158" i="14" s="1"/>
  <c r="U79" i="14"/>
  <c r="M218" i="14" s="1"/>
  <c r="M222" i="14" s="1"/>
  <c r="O82" i="14"/>
  <c r="O95" i="14"/>
  <c r="U92" i="14"/>
  <c r="F215" i="14"/>
  <c r="P215" i="14" s="1"/>
  <c r="P212" i="14"/>
  <c r="J188" i="14"/>
  <c r="F188" i="14"/>
  <c r="H188" i="14"/>
  <c r="G188" i="14"/>
  <c r="I188" i="14"/>
  <c r="K188" i="14"/>
  <c r="I190" i="14"/>
  <c r="K190" i="14"/>
  <c r="G190" i="14"/>
  <c r="F190" i="14"/>
  <c r="H190" i="14"/>
  <c r="J190" i="14"/>
  <c r="F169" i="14"/>
  <c r="P169" i="14" s="1"/>
  <c r="P166" i="14"/>
  <c r="O133" i="14"/>
  <c r="I177" i="14"/>
  <c r="K177" i="14"/>
  <c r="G177" i="14"/>
  <c r="F177" i="14"/>
  <c r="H177" i="14"/>
  <c r="K62" i="6"/>
  <c r="K64" i="6" s="1"/>
  <c r="O12" i="6"/>
  <c r="O57" i="6" s="1"/>
  <c r="O16" i="6"/>
  <c r="O20" i="6"/>
  <c r="O24" i="6"/>
  <c r="O28" i="6"/>
  <c r="O32" i="6"/>
  <c r="O36" i="6"/>
  <c r="O40" i="6"/>
  <c r="O44" i="6"/>
  <c r="O48" i="6"/>
  <c r="O52" i="6"/>
  <c r="F17" i="1"/>
  <c r="F16" i="1"/>
  <c r="I189" i="14" l="1"/>
  <c r="K189" i="14"/>
  <c r="G189" i="14"/>
  <c r="G191" i="14" s="1"/>
  <c r="F189" i="14"/>
  <c r="H189" i="14"/>
  <c r="J189" i="14"/>
  <c r="H178" i="14"/>
  <c r="F178" i="14"/>
  <c r="K178" i="14"/>
  <c r="G178" i="14"/>
  <c r="J178" i="14" s="1"/>
  <c r="I178" i="14"/>
  <c r="I180" i="14" s="1"/>
  <c r="I194" i="14" s="1"/>
  <c r="I191" i="14"/>
  <c r="F191" i="14"/>
  <c r="G180" i="14"/>
  <c r="J177" i="14"/>
  <c r="K194" i="14"/>
  <c r="H191" i="14"/>
  <c r="H180" i="14"/>
  <c r="H194" i="14" s="1"/>
  <c r="F180" i="14"/>
  <c r="E180" i="14"/>
  <c r="E191" i="14"/>
  <c r="J191" i="14"/>
  <c r="O59" i="6"/>
  <c r="P59" i="6"/>
  <c r="P60" i="6" s="1"/>
  <c r="P61" i="6" s="1"/>
  <c r="C17" i="1"/>
  <c r="C16" i="1"/>
  <c r="I16" i="1" s="1"/>
  <c r="G194" i="14" l="1"/>
  <c r="L188" i="14"/>
  <c r="E194" i="14"/>
  <c r="F194" i="14"/>
  <c r="L194" i="14" s="1"/>
  <c r="L177" i="14"/>
  <c r="J180" i="14"/>
  <c r="J194" i="14" s="1"/>
  <c r="P62" i="6"/>
  <c r="P64" i="6" s="1"/>
  <c r="Q59" i="6"/>
  <c r="O60" i="6"/>
  <c r="O62" i="6"/>
  <c r="C18" i="1"/>
  <c r="C19" i="1" s="1"/>
  <c r="I17" i="1"/>
  <c r="I18" i="1"/>
  <c r="Q62" i="6" l="1"/>
  <c r="Q60" i="6"/>
  <c r="O61" i="6"/>
  <c r="I19" i="1"/>
  <c r="F18" i="1"/>
  <c r="Q61" i="6" l="1"/>
  <c r="Q64" i="6" s="1"/>
  <c r="O64" i="6"/>
  <c r="O68" i="6" l="1"/>
  <c r="O6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文部科学省</author>
    <author>中田凌</author>
    <author>齋藤美桜</author>
  </authors>
  <commentList>
    <comment ref="G2" authorId="0" shapeId="0" xr:uid="{00000000-0006-0000-0000-000001000000}">
      <text>
        <r>
          <rPr>
            <b/>
            <sz val="9"/>
            <color indexed="81"/>
            <rFont val="ＭＳ Ｐゴシック"/>
            <family val="3"/>
            <charset val="128"/>
          </rPr>
          <t>専門課程、高等課程のいずれかを選択すること。</t>
        </r>
      </text>
    </comment>
    <comment ref="H6" authorId="0" shapeId="0" xr:uid="{00000000-0006-0000-0000-000002000000}">
      <text>
        <r>
          <rPr>
            <b/>
            <sz val="9"/>
            <color indexed="81"/>
            <rFont val="ＭＳ Ｐゴシック"/>
            <family val="3"/>
            <charset val="128"/>
          </rPr>
          <t>記入漏れに注意すること。</t>
        </r>
      </text>
    </comment>
    <comment ref="B7" authorId="0" shapeId="0" xr:uid="{00000000-0006-0000-0000-000003000000}">
      <text>
        <r>
          <rPr>
            <b/>
            <sz val="9"/>
            <color indexed="81"/>
            <rFont val="ＭＳ Ｐゴシック"/>
            <family val="3"/>
            <charset val="128"/>
          </rPr>
          <t>ドロップダウンリストより選択すること。</t>
        </r>
      </text>
    </comment>
    <comment ref="G7" authorId="0" shapeId="0" xr:uid="{00000000-0006-0000-0000-000004000000}">
      <text>
        <r>
          <rPr>
            <b/>
            <sz val="9"/>
            <color indexed="81"/>
            <rFont val="ＭＳ Ｐゴシック"/>
            <family val="3"/>
            <charset val="128"/>
          </rPr>
          <t>「学校法人○○」と記入すること。</t>
        </r>
      </text>
    </comment>
    <comment ref="B10" authorId="0" shapeId="0" xr:uid="{00000000-0006-0000-0000-000005000000}">
      <text>
        <r>
          <rPr>
            <b/>
            <sz val="9"/>
            <color indexed="81"/>
            <rFont val="ＭＳ Ｐゴシック"/>
            <family val="3"/>
            <charset val="128"/>
          </rPr>
          <t>事業の名称は、工事を行う建物とその内容が分かるよう、具体的かつ簡潔な名称とすること。</t>
        </r>
      </text>
    </comment>
    <comment ref="B11" authorId="0" shapeId="0" xr:uid="{00000000-0006-0000-0000-000006000000}">
      <text>
        <r>
          <rPr>
            <b/>
            <sz val="9"/>
            <color indexed="81"/>
            <rFont val="ＭＳ Ｐゴシック"/>
            <family val="3"/>
            <charset val="128"/>
          </rPr>
          <t>当該事業を行う施設の名称を具体的に記入すること。</t>
        </r>
      </text>
    </comment>
    <comment ref="G12" authorId="0" shapeId="0" xr:uid="{00000000-0006-0000-0000-000007000000}">
      <text>
        <r>
          <rPr>
            <b/>
            <sz val="9"/>
            <color indexed="81"/>
            <rFont val="ＭＳ Ｐゴシック"/>
            <family val="3"/>
            <charset val="128"/>
          </rPr>
          <t>該当する構造を選択すること</t>
        </r>
      </text>
    </comment>
    <comment ref="B13" authorId="1" shapeId="0" xr:uid="{3D4E8115-E61E-4009-A740-0B0F2209F49D}">
      <text>
        <r>
          <rPr>
            <b/>
            <sz val="9"/>
            <color indexed="81"/>
            <rFont val="MS P ゴシック"/>
            <family val="3"/>
            <charset val="128"/>
          </rPr>
          <t>事務連絡の「５．事業着手日について」を確認したうえで設定すること。</t>
        </r>
      </text>
    </comment>
    <comment ref="D13" authorId="2" shapeId="0" xr:uid="{D42D7C5F-68DB-4723-BAE7-3236CF3060CA}">
      <text>
        <r>
          <rPr>
            <b/>
            <sz val="9"/>
            <color indexed="81"/>
            <rFont val="MS P ゴシック"/>
            <family val="3"/>
            <charset val="128"/>
          </rPr>
          <t>上旬・中旬・下旬のうちから選択すること。</t>
        </r>
      </text>
    </comment>
    <comment ref="I16" authorId="0" shapeId="0" xr:uid="{00000000-0006-0000-0000-000009000000}">
      <text>
        <r>
          <rPr>
            <b/>
            <sz val="11"/>
            <color indexed="10"/>
            <rFont val="ＭＳ Ｐゴシック"/>
            <family val="3"/>
            <charset val="128"/>
          </rPr>
          <t>黄色で塗りつぶしたセルは、シート「様式8-2」に入力すること等により自動反映されることから、入力しないこと。</t>
        </r>
        <r>
          <rPr>
            <sz val="9"/>
            <color indexed="10"/>
            <rFont val="ＭＳ Ｐゴシック"/>
            <family val="3"/>
            <charset val="128"/>
          </rPr>
          <t xml:space="preserve">
</t>
        </r>
      </text>
    </comment>
    <comment ref="K18" authorId="1" shapeId="0" xr:uid="{0376D331-EAEB-43CE-B090-054C43410BA3}">
      <text>
        <r>
          <rPr>
            <b/>
            <sz val="9"/>
            <color indexed="81"/>
            <rFont val="MS P ゴシック"/>
            <family val="3"/>
            <charset val="128"/>
          </rPr>
          <t>ただし見積整理表が複数ある場合は、このセルの確認は不要。その場合、補助対象経費合計は手動で入力すること。</t>
        </r>
      </text>
    </comment>
    <comment ref="B20" authorId="0" shapeId="0" xr:uid="{00000000-0006-0000-0000-00000A000000}">
      <text>
        <r>
          <rPr>
            <b/>
            <sz val="9"/>
            <color indexed="81"/>
            <rFont val="ＭＳ Ｐゴシック"/>
            <family val="3"/>
            <charset val="128"/>
          </rPr>
          <t>以下の例のように具体的に記入すること。
（例）●●学科の生徒××名が▲▲の授業で～～のように利用している。</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文部科学省</author>
    <author>齋藤美桜</author>
    <author>中田凌</author>
  </authors>
  <commentList>
    <comment ref="F5" authorId="0" shapeId="0" xr:uid="{00000000-0006-0000-0100-000002000000}">
      <text>
        <r>
          <rPr>
            <b/>
            <sz val="11"/>
            <color indexed="81"/>
            <rFont val="ＭＳ Ｐゴシック"/>
            <family val="3"/>
            <charset val="128"/>
          </rPr>
          <t>様式８－１「事業名」欄に記入したものと同一のものを記入すること。</t>
        </r>
      </text>
    </comment>
    <comment ref="C6" authorId="0" shapeId="0" xr:uid="{00000000-0006-0000-0100-000003000000}">
      <text>
        <r>
          <rPr>
            <b/>
            <sz val="11"/>
            <color indexed="81"/>
            <rFont val="ＭＳ Ｐゴシック"/>
            <family val="3"/>
            <charset val="128"/>
          </rPr>
          <t>「見積書整理表」、「工事等の説明一覧」、「構成図（平面図）」の付番と対応しているか確認すること。</t>
        </r>
      </text>
    </comment>
    <comment ref="H6" authorId="1" shapeId="0" xr:uid="{4F60A498-C37E-46B1-AD0D-72316DEB3725}">
      <text>
        <r>
          <rPr>
            <b/>
            <sz val="9"/>
            <color indexed="81"/>
            <rFont val="MS P ゴシック"/>
            <family val="3"/>
            <charset val="128"/>
          </rPr>
          <t>内容、数量、金額については、見積書整理表からの自動転記となっているため、入力不要。</t>
        </r>
      </text>
    </comment>
    <comment ref="H12" authorId="0" shapeId="0" xr:uid="{00000000-0006-0000-0100-000004000000}">
      <text>
        <r>
          <rPr>
            <b/>
            <sz val="11"/>
            <color indexed="10"/>
            <rFont val="ＭＳ Ｐゴシック"/>
            <family val="3"/>
            <charset val="128"/>
          </rPr>
          <t>黄色で塗りつぶしたセルには、計算式を入力していることから、行を挿入した場合は、挿入した行が計算範囲に含まれているか確認すること。</t>
        </r>
      </text>
    </comment>
    <comment ref="C19" authorId="1" shapeId="0" xr:uid="{C468A07B-FBB3-4D49-BB16-6EEC37E8ED33}">
      <text>
        <r>
          <rPr>
            <b/>
            <sz val="11"/>
            <color indexed="81"/>
            <rFont val="MS P ゴシック"/>
            <family val="3"/>
            <charset val="128"/>
          </rPr>
          <t>「見積書整理表」、「工事等の説明一覧」、「構成図（平面図）」の付番と対応しているか確認すること。</t>
        </r>
      </text>
    </comment>
    <comment ref="D19" authorId="1" shapeId="0" xr:uid="{F2F6E8F0-9A9A-4B0D-B13C-D6121CCC31FC}">
      <text>
        <r>
          <rPr>
            <b/>
            <sz val="9"/>
            <color indexed="81"/>
            <rFont val="MS P ゴシック"/>
            <family val="3"/>
            <charset val="128"/>
          </rPr>
          <t>「工事明細」欄は、「建設工事」「電気設備工事」、「基幹設備工事」等見積書に記載の工事名称の他、その細目を記載すること。</t>
        </r>
      </text>
    </comment>
    <comment ref="I39" authorId="2" shapeId="0" xr:uid="{70257469-F7B4-4249-B22A-7D60B0326568}">
      <text>
        <r>
          <rPr>
            <b/>
            <sz val="9"/>
            <color indexed="81"/>
            <rFont val="MS P ゴシック"/>
            <family val="3"/>
            <charset val="128"/>
          </rPr>
          <t>ただし見積整理表が複数ある場合は、このセルの確認は不要。その場合、補助対象経費合計は手動で入力すること。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G5" authorId="0" shapeId="0" xr:uid="{00000000-0006-0000-0200-000001000000}">
      <text>
        <r>
          <rPr>
            <b/>
            <sz val="9"/>
            <color indexed="81"/>
            <rFont val="ＭＳ Ｐゴシック"/>
            <family val="3"/>
            <charset val="128"/>
          </rPr>
          <t>学校名を記入すること。</t>
        </r>
      </text>
    </comment>
    <comment ref="E6" authorId="0" shapeId="0" xr:uid="{00000000-0006-0000-0200-000002000000}">
      <text>
        <r>
          <rPr>
            <b/>
            <sz val="9"/>
            <color indexed="81"/>
            <rFont val="ＭＳ Ｐゴシック"/>
            <family val="3"/>
            <charset val="128"/>
          </rPr>
          <t>生徒数は２学年以上ある場合は学年ごとに記入すること。</t>
        </r>
        <r>
          <rPr>
            <sz val="9"/>
            <color indexed="81"/>
            <rFont val="ＭＳ Ｐゴシック"/>
            <family val="3"/>
            <charset val="128"/>
          </rPr>
          <t xml:space="preserve">
</t>
        </r>
      </text>
    </comment>
    <comment ref="A8" authorId="0" shapeId="0" xr:uid="{00000000-0006-0000-0200-000003000000}">
      <text>
        <r>
          <rPr>
            <b/>
            <sz val="9"/>
            <color indexed="81"/>
            <rFont val="ＭＳ Ｐゴシック"/>
            <family val="3"/>
            <charset val="128"/>
          </rPr>
          <t>必要に応じて列を追加すること。行を挿入した場合は、挿入した行が計算範囲に含まれているか確認してください。</t>
        </r>
      </text>
    </comment>
    <comment ref="G8" authorId="0" shapeId="0" xr:uid="{00000000-0006-0000-0200-000004000000}">
      <text>
        <r>
          <rPr>
            <b/>
            <u/>
            <sz val="9"/>
            <color indexed="39"/>
            <rFont val="ＭＳ Ｐゴシック"/>
            <family val="3"/>
            <charset val="128"/>
          </rPr>
          <t xml:space="preserve">備考欄には以下３つを必ず明記すること。
</t>
        </r>
        <r>
          <rPr>
            <b/>
            <sz val="9"/>
            <color indexed="39"/>
            <rFont val="ＭＳ Ｐゴシック"/>
            <family val="3"/>
            <charset val="128"/>
          </rPr>
          <t xml:space="preserve">
①学校の設置年月日
②課程の設置年月日
③学科の設置年月日</t>
        </r>
        <r>
          <rPr>
            <b/>
            <sz val="9"/>
            <color indexed="81"/>
            <rFont val="ＭＳ Ｐゴシック"/>
            <family val="3"/>
            <charset val="128"/>
          </rPr>
          <t xml:space="preserve">
［記入例］
　○○学校設置年月日
　　昭和XX年XX月XX日
　△△課程設置年月日
　　平成XX年XX月XX日
　□□学科設置年月日
　　平成XX年XX月XX日
　■■学科設置年月日
　　令和XX年XX月XX日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9" authorId="0" shapeId="0" xr:uid="{28930B90-E8FA-427C-8CD1-1387BFC4F81C}">
      <text>
        <r>
          <rPr>
            <b/>
            <sz val="9"/>
            <color indexed="81"/>
            <rFont val="ＭＳ Ｐゴシック"/>
            <family val="3"/>
            <charset val="128"/>
          </rPr>
          <t>対象経費のみに付番し、
実施設計費を1,2,3,…、工事費を①,②,③,…とすること。
ここで付した番号を、「様式７－●」、「設備・装置（工事）等の説明一覧」、「設備（装置）構成図」、「平面（立面）図」、「定価証明書」、「カタログ」の対応箇所に付番する。</t>
        </r>
      </text>
    </comment>
    <comment ref="C9" authorId="0" shapeId="0" xr:uid="{3A9DB22C-0CBC-4187-812C-508D9B69931C}">
      <text>
        <r>
          <rPr>
            <b/>
            <sz val="9"/>
            <color indexed="81"/>
            <rFont val="ＭＳ Ｐゴシック"/>
            <family val="3"/>
            <charset val="128"/>
          </rPr>
          <t>ＡＡ工事、ＢＢ工事と、工事別に分かれている場合は本欄へ記入すること。本欄への記入の有無に関わらず「品名」欄は必ず記入をすること。</t>
        </r>
      </text>
    </comment>
    <comment ref="D9" authorId="0" shapeId="0" xr:uid="{2D1AF905-6917-458C-B7D4-4F500D5137C4}">
      <text>
        <r>
          <rPr>
            <b/>
            <sz val="9"/>
            <color indexed="81"/>
            <rFont val="ＭＳ Ｐゴシック"/>
            <family val="3"/>
            <charset val="128"/>
          </rPr>
          <t>複数にまとめて値引・諸経費等が係る場合など、値引額等を個々の品名毎に記載できない場合は、「品名・規格」欄に「値引額」、「諸経費」等と記載し、
①「単価」・「数量」・「単価×数量」欄には記入をせず、「値引・諸経費等共通に係る経費」欄へ金額を記入すること。
②「左記経費（Ｄ列）について」において、Ｄ列に記載した経費が2以上の「品名・規格」に係る経費である場合、ドロップダウンリストより「全体に係る経費」…（ア）、「複数項目に係る経費」…（イ）のいずれかを選択すること。
③上記（イ）を選択した場合、右表の「値引・諸経費等共通に係る経費」欄へ「0」と入力し、右表の「対象経費」と「対象外経費」へそれぞれの値引額等を記入すること。
　※　（ア）の場合、値引額等は自動で按分計算されるため作業不要。
④</t>
        </r>
        <r>
          <rPr>
            <b/>
            <u/>
            <sz val="9"/>
            <color indexed="10"/>
            <rFont val="ＭＳ Ｐゴシック"/>
            <family val="3"/>
            <charset val="128"/>
          </rPr>
          <t>上記（イ）の場合、以下については別紙（様式自由）へ記載し、提出すること。作成にあたっては作成例を参照のこと。</t>
        </r>
        <r>
          <rPr>
            <b/>
            <sz val="9"/>
            <color indexed="81"/>
            <rFont val="ＭＳ Ｐゴシック"/>
            <family val="3"/>
            <charset val="128"/>
          </rPr>
          <t xml:space="preserve">
　・「複数項目」が指す「品名・規格」名を転記すること。（共通経費がどの項目とどの項目へ係るものであるかを調べるため）
　・値引額等の算出方法（算出根拠）を示すこと。
【補足】
「全体に係る経費（ア）」…全ての項目に係る諸経費・値引等
「複数項目に係る経費（イ）」…特定の項目のみに係る諸経費・値引等</t>
        </r>
      </text>
    </comment>
    <comment ref="E9" authorId="0" shapeId="0" xr:uid="{B7235EBD-05C5-4184-ACC3-0F6AE0255B9A}">
      <text>
        <r>
          <rPr>
            <b/>
            <sz val="9"/>
            <color indexed="81"/>
            <rFont val="ＭＳ Ｐゴシック"/>
            <family val="3"/>
            <charset val="128"/>
          </rPr>
          <t>左欄が2以上の「品名・規格」に係る経費である場合、
→ドロップダウンリストより「全体に係る経費」、「複数項目に係る経費」のいずれかを選択すること。
上記以外、
→作業不要。</t>
        </r>
      </text>
    </comment>
    <comment ref="K9" authorId="0" shapeId="0" xr:uid="{8D28F214-2F25-413D-8A94-7DE007E1A150}">
      <text>
        <r>
          <rPr>
            <b/>
            <sz val="9"/>
            <color indexed="81"/>
            <rFont val="ＭＳ Ｐゴシック"/>
            <family val="3"/>
            <charset val="128"/>
          </rPr>
          <t>見積書の「金額」欄に記載の金額を記入すること。</t>
        </r>
      </text>
    </comment>
    <comment ref="Q10" authorId="0" shapeId="0" xr:uid="{7548BF4B-582C-47F2-8574-E71F0BE52EC4}">
      <text>
        <r>
          <rPr>
            <b/>
            <sz val="9"/>
            <color indexed="81"/>
            <rFont val="ＭＳ Ｐゴシック"/>
            <family val="3"/>
            <charset val="128"/>
          </rPr>
          <t>セルが緑色の場合、
①緑色セルに入っている数値を削除し、「0（ゼロ）」と入力すること。
②「対象経費」欄と「対象外経費」欄へそれぞれの金額を入力すること。入力の際には「対象経費+対象外経費=金額」となることを確認すること。</t>
        </r>
        <r>
          <rPr>
            <sz val="9"/>
            <color indexed="81"/>
            <rFont val="ＭＳ Ｐゴシック"/>
            <family val="3"/>
            <charset val="128"/>
          </rPr>
          <t xml:space="preserve">
</t>
        </r>
      </text>
    </comment>
    <comment ref="K57" authorId="0" shapeId="0" xr:uid="{E46AEB77-9399-49D7-BD5C-43844609BB53}">
      <text>
        <r>
          <rPr>
            <b/>
            <sz val="9"/>
            <color indexed="81"/>
            <rFont val="ＭＳ Ｐゴシック"/>
            <family val="3"/>
            <charset val="128"/>
          </rPr>
          <t>自動計算のため入力不要。</t>
        </r>
      </text>
    </comment>
    <comment ref="K62" authorId="0" shapeId="0" xr:uid="{DDBEA22D-B889-4F3C-BD6B-73519AA6D9CF}">
      <text>
        <r>
          <rPr>
            <b/>
            <sz val="9"/>
            <color indexed="81"/>
            <rFont val="ＭＳ Ｐゴシック"/>
            <family val="3"/>
            <charset val="128"/>
          </rPr>
          <t>自動計算のため入力不用。
ただし、自動計算の数字に誤りがある場合は、手動で入力すること。（税率10％で計算）</t>
        </r>
      </text>
    </comment>
    <comment ref="K64" authorId="0" shapeId="0" xr:uid="{5DF47234-9F09-4A47-BA27-C3AD7C7D97DD}">
      <text>
        <r>
          <rPr>
            <b/>
            <sz val="9"/>
            <color indexed="81"/>
            <rFont val="ＭＳ Ｐゴシック"/>
            <family val="3"/>
            <charset val="128"/>
          </rPr>
          <t xml:space="preserve">・自動計算のため入力不要。
</t>
        </r>
        <r>
          <rPr>
            <b/>
            <u/>
            <sz val="10"/>
            <color indexed="10"/>
            <rFont val="ＭＳ Ｐゴシック"/>
            <family val="3"/>
            <charset val="128"/>
          </rPr>
          <t>・見積書の合計額（税込）と一致することを確認した上で提出すること</t>
        </r>
        <r>
          <rPr>
            <b/>
            <u/>
            <sz val="14"/>
            <color indexed="10"/>
            <rFont val="ＭＳ Ｐゴシック"/>
            <family val="3"/>
            <charset val="128"/>
          </rPr>
          <t>。</t>
        </r>
      </text>
    </comment>
    <comment ref="O64" authorId="0" shapeId="0" xr:uid="{44869B86-8B64-4558-BD7A-81657889E1D8}">
      <text>
        <r>
          <rPr>
            <b/>
            <sz val="9"/>
            <color indexed="81"/>
            <rFont val="ＭＳ Ｐゴシック"/>
            <family val="3"/>
            <charset val="128"/>
          </rPr>
          <t>・自動計算のため入力不要。
・今回申請する補助対象経費（税込）と一致することを確認した上で提出すること。</t>
        </r>
        <r>
          <rPr>
            <sz val="9"/>
            <color indexed="81"/>
            <rFont val="ＭＳ Ｐゴシック"/>
            <family val="3"/>
            <charset val="128"/>
          </rPr>
          <t xml:space="preserve">
</t>
        </r>
      </text>
    </comment>
    <comment ref="N66" authorId="0" shapeId="0" xr:uid="{19BB9A4A-2B4B-4189-9781-67DCA5E8E6BF}">
      <text>
        <r>
          <rPr>
            <b/>
            <sz val="9"/>
            <color indexed="81"/>
            <rFont val="ＭＳ Ｐゴシック"/>
            <family val="3"/>
            <charset val="128"/>
          </rPr>
          <t xml:space="preserve">課程別を算出するため按分計算が必要な場合は「割合」を記すること。
それ以外の場合は「割合」の入力の必要はない。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0" authorId="0" shapeId="0" xr:uid="{7AA42515-AE51-4AC0-A5BA-2C68EF1C81C0}">
      <text>
        <r>
          <rPr>
            <b/>
            <sz val="9"/>
            <color indexed="81"/>
            <rFont val="ＭＳ Ｐゴシック"/>
            <family val="3"/>
            <charset val="128"/>
          </rPr>
          <t>必要に応じて列を追加・削除すること。
「番号」は「1～10」のように記載してよいが、「見積書整理表」に付番したものと対応させること。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0" authorId="0" shapeId="0" xr:uid="{DE23793D-C4E3-4D14-8631-80531ED6FA89}">
      <text>
        <r>
          <rPr>
            <b/>
            <sz val="9"/>
            <color indexed="81"/>
            <rFont val="ＭＳ Ｐゴシック"/>
            <family val="3"/>
            <charset val="128"/>
          </rPr>
          <t>必要に応じて列を追加・削除すること。
「番号」は「①～⑤」のように記載してよいが、「見積書整理表」に付番したものと対応させること。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中田凌</author>
    <author>文部科学省</author>
  </authors>
  <commentList>
    <comment ref="H7" authorId="0" shapeId="0" xr:uid="{36BC13DE-4651-4B49-907D-EF9E465947A2}">
      <text>
        <r>
          <rPr>
            <b/>
            <sz val="11"/>
            <color indexed="81"/>
            <rFont val="MS P ゴシック"/>
            <family val="3"/>
            <charset val="128"/>
          </rPr>
          <t>ドロップダウンリストより該当するものを選択すること。
【バリアフリー化】
　工事費見積　→　「施工業者」を選択
　実施設計費見積　→　「設計業者」を選択</t>
        </r>
      </text>
    </comment>
    <comment ref="C8" authorId="1" shapeId="0" xr:uid="{93C2F7BE-53DF-4232-8C2A-407541225C55}">
      <text>
        <r>
          <rPr>
            <b/>
            <sz val="11"/>
            <color indexed="81"/>
            <rFont val="ＭＳ Ｐゴシック"/>
            <family val="3"/>
            <charset val="128"/>
          </rPr>
          <t>業者名は正確に記載すること。</t>
        </r>
      </text>
    </comment>
    <comment ref="I8" authorId="1" shapeId="0" xr:uid="{464805D7-C3E6-4FFA-AD7B-AB8579BE18DF}">
      <text>
        <r>
          <rPr>
            <b/>
            <sz val="11"/>
            <color indexed="81"/>
            <rFont val="ＭＳ Ｐゴシック"/>
            <family val="3"/>
            <charset val="128"/>
          </rPr>
          <t>・「見積金額」欄の金額と見積書の金額は一致させること。
・税込価格と税抜価格が混同している場合は，いずれかの表示方法に統一すること。</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9" authorId="0" shapeId="0" xr:uid="{D1C0434E-4A50-4DA6-ABD1-5E7FCECA7DA7}">
      <text>
        <r>
          <rPr>
            <sz val="9"/>
            <color indexed="81"/>
            <rFont val="ＭＳ Ｐゴシック"/>
            <family val="3"/>
            <charset val="128"/>
          </rPr>
          <t xml:space="preserve">学校の在所する地方公共団体の要請により避難場所の指定を受けている学校である場合、下記回答欄を使用すること。
</t>
        </r>
      </text>
    </comment>
    <comment ref="D22" authorId="0" shapeId="0" xr:uid="{09189455-848D-490F-B74F-A01F8F49B4C4}">
      <text>
        <r>
          <rPr>
            <sz val="9"/>
            <color indexed="81"/>
            <rFont val="ＭＳ Ｐゴシック"/>
            <family val="3"/>
            <charset val="128"/>
          </rPr>
          <t>学校で生徒数が一番多い課程に「○」を選択し、</t>
        </r>
        <r>
          <rPr>
            <u/>
            <sz val="9"/>
            <color indexed="81"/>
            <rFont val="ＭＳ Ｐゴシック"/>
            <family val="3"/>
            <charset val="128"/>
          </rPr>
          <t>それ以外の課程は何も入力せず、空白にすること。</t>
        </r>
      </text>
    </comment>
    <comment ref="I25" authorId="0" shapeId="0" xr:uid="{3E44D783-D51D-4509-AB3F-C42831CF3DEE}">
      <text>
        <r>
          <rPr>
            <sz val="9"/>
            <color indexed="81"/>
            <rFont val="ＭＳ Ｐゴシック"/>
            <family val="3"/>
            <charset val="128"/>
          </rPr>
          <t xml:space="preserve">IS値が0.6以上で耐震改修の必要がない建物数を記載すること。
</t>
        </r>
      </text>
    </comment>
    <comment ref="J25" authorId="0" shapeId="0" xr:uid="{626C8B6C-1A67-4547-BD17-8D33A502A1DB}">
      <text>
        <r>
          <rPr>
            <sz val="9"/>
            <color indexed="81"/>
            <rFont val="ＭＳ Ｐゴシック"/>
            <family val="3"/>
            <charset val="128"/>
          </rPr>
          <t xml:space="preserve">耐震改修の結果、IS値が0.6以上になった建物数を記載すること。
</t>
        </r>
      </text>
    </comment>
    <comment ref="D42" authorId="0" shapeId="0" xr:uid="{94E9ABB0-B163-4714-827B-C0DC4B43284E}">
      <text>
        <r>
          <rPr>
            <sz val="9"/>
            <color indexed="81"/>
            <rFont val="ＭＳ Ｐゴシック"/>
            <family val="3"/>
            <charset val="128"/>
          </rPr>
          <t>自動入力のため、</t>
        </r>
        <r>
          <rPr>
            <b/>
            <u/>
            <sz val="9"/>
            <color indexed="10"/>
            <rFont val="ＭＳ Ｐゴシック"/>
            <family val="3"/>
            <charset val="128"/>
          </rPr>
          <t>入力不要。</t>
        </r>
      </text>
    </comment>
    <comment ref="I45" authorId="0" shapeId="0" xr:uid="{3C495EF5-9F8C-47C4-A7D3-82F5157CBC46}">
      <text>
        <r>
          <rPr>
            <sz val="9"/>
            <color indexed="81"/>
            <rFont val="ＭＳ Ｐゴシック"/>
            <family val="3"/>
            <charset val="128"/>
          </rPr>
          <t>IS値が0.6以上で耐震改修の必要がない建物数を記載すること。</t>
        </r>
      </text>
    </comment>
    <comment ref="J45" authorId="0" shapeId="0" xr:uid="{62737EC7-1817-4419-AECF-BF06CBC2CDC4}">
      <text>
        <r>
          <rPr>
            <sz val="9"/>
            <color indexed="81"/>
            <rFont val="ＭＳ Ｐゴシック"/>
            <family val="3"/>
            <charset val="128"/>
          </rPr>
          <t xml:space="preserve">耐震改修の結果、IS値が0.6以上になった建物数を記載すること。
</t>
        </r>
      </text>
    </comment>
    <comment ref="D61" authorId="0" shapeId="0" xr:uid="{CF127852-8606-494F-BDA5-83B6B673E988}">
      <text>
        <r>
          <rPr>
            <sz val="9"/>
            <color indexed="81"/>
            <rFont val="ＭＳ Ｐゴシック"/>
            <family val="3"/>
            <charset val="128"/>
          </rPr>
          <t>自動入力のため、</t>
        </r>
        <r>
          <rPr>
            <b/>
            <u/>
            <sz val="9"/>
            <color indexed="10"/>
            <rFont val="ＭＳ Ｐゴシック"/>
            <family val="3"/>
            <charset val="128"/>
          </rPr>
          <t xml:space="preserve">入力不要。
</t>
        </r>
      </text>
    </comment>
    <comment ref="D74" authorId="0" shapeId="0" xr:uid="{DEAC546D-3E52-4EFF-915F-A462D9D0D842}">
      <text>
        <r>
          <rPr>
            <sz val="9"/>
            <color indexed="81"/>
            <rFont val="ＭＳ Ｐゴシック"/>
            <family val="3"/>
            <charset val="128"/>
          </rPr>
          <t>自動入力のため、</t>
        </r>
        <r>
          <rPr>
            <b/>
            <u/>
            <sz val="9"/>
            <color indexed="10"/>
            <rFont val="ＭＳ Ｐゴシック"/>
            <family val="3"/>
            <charset val="128"/>
          </rPr>
          <t xml:space="preserve">入力不要。
</t>
        </r>
      </text>
    </comment>
    <comment ref="B85" authorId="0" shapeId="0" xr:uid="{13F113EE-4EDB-4370-A5DD-D2E97FFCCC51}">
      <text>
        <r>
          <rPr>
            <sz val="9"/>
            <color indexed="81"/>
            <rFont val="ＭＳ Ｐゴシック"/>
            <family val="3"/>
            <charset val="128"/>
          </rPr>
          <t xml:space="preserve">避難場所の指定を受けていない学校である場合、下記回答欄を使用すること。
</t>
        </r>
      </text>
    </comment>
    <comment ref="D87" authorId="0" shapeId="0" xr:uid="{7B1986D4-D4BF-4210-9E28-71524F36E630}">
      <text>
        <r>
          <rPr>
            <sz val="9"/>
            <color indexed="81"/>
            <rFont val="ＭＳ Ｐゴシック"/>
            <family val="3"/>
            <charset val="128"/>
          </rPr>
          <t>学校で生徒数が一番多い課程に「○」を選択し、</t>
        </r>
        <r>
          <rPr>
            <u/>
            <sz val="9"/>
            <color indexed="81"/>
            <rFont val="ＭＳ Ｐゴシック"/>
            <family val="3"/>
            <charset val="128"/>
          </rPr>
          <t>それ以外の課程は何も入力せず、空白にすること。</t>
        </r>
        <r>
          <rPr>
            <sz val="9"/>
            <color indexed="81"/>
            <rFont val="ＭＳ Ｐゴシック"/>
            <family val="3"/>
            <charset val="128"/>
          </rPr>
          <t xml:space="preserve">
</t>
        </r>
      </text>
    </comment>
    <comment ref="I90" authorId="0" shapeId="0" xr:uid="{9C13422E-4B81-42AE-B99B-1DE4D4BC4883}">
      <text>
        <r>
          <rPr>
            <sz val="9"/>
            <color indexed="81"/>
            <rFont val="ＭＳ Ｐゴシック"/>
            <family val="3"/>
            <charset val="128"/>
          </rPr>
          <t xml:space="preserve">IS値が0.6以上で耐震改修の必要がない建物数を記載すること。
</t>
        </r>
      </text>
    </comment>
    <comment ref="J90" authorId="0" shapeId="0" xr:uid="{F65B09C2-EF0B-411F-B26D-A09E9FFD8372}">
      <text>
        <r>
          <rPr>
            <sz val="9"/>
            <color indexed="81"/>
            <rFont val="ＭＳ Ｐゴシック"/>
            <family val="3"/>
            <charset val="128"/>
          </rPr>
          <t>耐震改修の結果、IS値が0.6以上になった建物数を記載すること。</t>
        </r>
      </text>
    </comment>
    <comment ref="D106" authorId="0" shapeId="0" xr:uid="{7C0A7529-94CF-45DF-8CBC-6A12520A81C3}">
      <text>
        <r>
          <rPr>
            <sz val="9"/>
            <color indexed="81"/>
            <rFont val="ＭＳ Ｐゴシック"/>
            <family val="3"/>
            <charset val="128"/>
          </rPr>
          <t>自動入力のため、</t>
        </r>
        <r>
          <rPr>
            <b/>
            <u/>
            <sz val="9"/>
            <color indexed="10"/>
            <rFont val="ＭＳ Ｐゴシック"/>
            <family val="3"/>
            <charset val="128"/>
          </rPr>
          <t>入力不要。</t>
        </r>
      </text>
    </comment>
    <comment ref="I109" authorId="0" shapeId="0" xr:uid="{D258DF9C-26FD-46E9-8F03-1BFA8EC941F3}">
      <text>
        <r>
          <rPr>
            <sz val="9"/>
            <color indexed="81"/>
            <rFont val="ＭＳ Ｐゴシック"/>
            <family val="3"/>
            <charset val="128"/>
          </rPr>
          <t xml:space="preserve">IS値が0.6以上で耐震改修の必要がない建物数を記載すること。
</t>
        </r>
      </text>
    </comment>
    <comment ref="J109" authorId="0" shapeId="0" xr:uid="{0A8B359C-56B6-4836-B6D7-36EDE1DF15BB}">
      <text>
        <r>
          <rPr>
            <sz val="9"/>
            <color indexed="81"/>
            <rFont val="ＭＳ Ｐゴシック"/>
            <family val="3"/>
            <charset val="128"/>
          </rPr>
          <t>耐震改修の結果、IS値が0.6以上になった建物数を記載すること。</t>
        </r>
      </text>
    </comment>
    <comment ref="D125" authorId="0" shapeId="0" xr:uid="{2C5BACDB-4F2B-402C-99FB-C8DA991ED13E}">
      <text>
        <r>
          <rPr>
            <sz val="9"/>
            <color indexed="81"/>
            <rFont val="ＭＳ Ｐゴシック"/>
            <family val="3"/>
            <charset val="128"/>
          </rPr>
          <t>自動入力のため、</t>
        </r>
        <r>
          <rPr>
            <b/>
            <u/>
            <sz val="9"/>
            <color indexed="10"/>
            <rFont val="ＭＳ Ｐゴシック"/>
            <family val="3"/>
            <charset val="128"/>
          </rPr>
          <t>入力不要。</t>
        </r>
      </text>
    </comment>
    <comment ref="D138" authorId="0" shapeId="0" xr:uid="{1ECD9482-8A6B-4070-8CDC-138ADF1143DD}">
      <text>
        <r>
          <rPr>
            <sz val="9"/>
            <color indexed="81"/>
            <rFont val="ＭＳ Ｐゴシック"/>
            <family val="3"/>
            <charset val="128"/>
          </rPr>
          <t>自動入力のため、</t>
        </r>
        <r>
          <rPr>
            <b/>
            <u/>
            <sz val="9"/>
            <color indexed="10"/>
            <rFont val="ＭＳ Ｐゴシック"/>
            <family val="3"/>
            <charset val="128"/>
          </rPr>
          <t>入力不要。</t>
        </r>
      </text>
    </comment>
    <comment ref="B149" authorId="0" shapeId="0" xr:uid="{2B60AB45-F558-47CC-9C8F-0910584C7098}">
      <text>
        <r>
          <rPr>
            <sz val="9"/>
            <color indexed="81"/>
            <rFont val="ＭＳ Ｐゴシック"/>
            <family val="3"/>
            <charset val="128"/>
          </rPr>
          <t xml:space="preserve">この表は自動入力されるため、入力不要
</t>
        </r>
      </text>
    </comment>
    <comment ref="Q157" authorId="0" shapeId="0" xr:uid="{5D9470D9-105E-450D-AF10-FC4EFD325763}">
      <text>
        <r>
          <rPr>
            <b/>
            <sz val="16"/>
            <color indexed="81"/>
            <rFont val="ＭＳ Ｐゴシック"/>
            <family val="3"/>
            <charset val="128"/>
          </rPr>
          <t>非
表
示</t>
        </r>
        <r>
          <rPr>
            <sz val="9"/>
            <color indexed="81"/>
            <rFont val="ＭＳ Ｐゴシック"/>
            <family val="3"/>
            <charset val="128"/>
          </rPr>
          <t xml:space="preserve">
</t>
        </r>
      </text>
    </comment>
    <comment ref="B160" authorId="0" shapeId="0" xr:uid="{D67C8CAD-ABE5-4415-855A-96930E5331FE}">
      <text>
        <r>
          <rPr>
            <sz val="9"/>
            <color indexed="81"/>
            <rFont val="ＭＳ Ｐゴシック"/>
            <family val="3"/>
            <charset val="128"/>
          </rPr>
          <t xml:space="preserve">この表は自動入力されるため、入力不要
</t>
        </r>
      </text>
    </comment>
    <comment ref="B172" authorId="0" shapeId="0" xr:uid="{2551EB18-0DC4-43E0-8EA3-5B0656A4652B}">
      <text>
        <r>
          <rPr>
            <sz val="9"/>
            <color indexed="81"/>
            <rFont val="ＭＳ Ｐゴシック"/>
            <family val="3"/>
            <charset val="128"/>
          </rPr>
          <t xml:space="preserve">下記表は自動入力されるため、入力不要。
</t>
        </r>
      </text>
    </comment>
    <comment ref="B183" authorId="0" shapeId="0" xr:uid="{CCF1989C-304A-4233-96A0-3E463BE7EC0D}">
      <text>
        <r>
          <rPr>
            <sz val="9"/>
            <color indexed="81"/>
            <rFont val="ＭＳ Ｐゴシック"/>
            <family val="3"/>
            <charset val="128"/>
          </rPr>
          <t xml:space="preserve">下記表は自動入力されるため、入力不要。
</t>
        </r>
      </text>
    </comment>
    <comment ref="B195" authorId="0" shapeId="0" xr:uid="{C46E374B-C33D-4683-BFB2-99A782E97C3A}">
      <text>
        <r>
          <rPr>
            <sz val="9"/>
            <color indexed="81"/>
            <rFont val="ＭＳ Ｐゴシック"/>
            <family val="3"/>
            <charset val="128"/>
          </rPr>
          <t xml:space="preserve">この表は自動入力されるため、入力不要
</t>
        </r>
      </text>
    </comment>
    <comment ref="Q195" authorId="0" shapeId="0" xr:uid="{D08131CC-2173-4713-8375-91903E0DCBCF}">
      <text>
        <r>
          <rPr>
            <b/>
            <sz val="16"/>
            <color indexed="81"/>
            <rFont val="ＭＳ Ｐゴシック"/>
            <family val="3"/>
            <charset val="128"/>
          </rPr>
          <t>非
表
示</t>
        </r>
        <r>
          <rPr>
            <sz val="9"/>
            <color indexed="81"/>
            <rFont val="ＭＳ Ｐゴシック"/>
            <family val="3"/>
            <charset val="128"/>
          </rPr>
          <t xml:space="preserve">
</t>
        </r>
      </text>
    </comment>
    <comment ref="B206" authorId="0" shapeId="0" xr:uid="{A431BCF0-3B82-42C8-A7A9-31DFB33CCE34}">
      <text>
        <r>
          <rPr>
            <sz val="9"/>
            <color indexed="81"/>
            <rFont val="ＭＳ Ｐゴシック"/>
            <family val="3"/>
            <charset val="128"/>
          </rPr>
          <t xml:space="preserve">この表は自動入力されるため、入力不要
</t>
        </r>
      </text>
    </comment>
  </commentList>
</comments>
</file>

<file path=xl/sharedStrings.xml><?xml version="1.0" encoding="utf-8"?>
<sst xmlns="http://schemas.openxmlformats.org/spreadsheetml/2006/main" count="900" uniqueCount="342">
  <si>
    <t>様式7-１（バリアフリー化）</t>
    <rPh sb="0" eb="2">
      <t>ヨウシキ</t>
    </rPh>
    <rPh sb="12" eb="13">
      <t>カ</t>
    </rPh>
    <phoneticPr fontId="11"/>
  </si>
  <si>
    <t>課程</t>
    <rPh sb="0" eb="2">
      <t>カテイ</t>
    </rPh>
    <phoneticPr fontId="11"/>
  </si>
  <si>
    <t>作成日：</t>
    <rPh sb="0" eb="3">
      <t>サクセイビ</t>
    </rPh>
    <phoneticPr fontId="11"/>
  </si>
  <si>
    <t>都道府県名</t>
    <rPh sb="0" eb="4">
      <t>トドウフケン</t>
    </rPh>
    <rPh sb="4" eb="5">
      <t>メイ</t>
    </rPh>
    <phoneticPr fontId="11"/>
  </si>
  <si>
    <t>学校法人等名</t>
    <rPh sb="0" eb="2">
      <t>ガッコウ</t>
    </rPh>
    <rPh sb="2" eb="4">
      <t>ホウジン</t>
    </rPh>
    <rPh sb="4" eb="5">
      <t>トウ</t>
    </rPh>
    <rPh sb="5" eb="6">
      <t>メイ</t>
    </rPh>
    <phoneticPr fontId="11"/>
  </si>
  <si>
    <t>学校名</t>
    <rPh sb="0" eb="2">
      <t>ガッコウ</t>
    </rPh>
    <rPh sb="2" eb="3">
      <t>ホウミョウ</t>
    </rPh>
    <phoneticPr fontId="11"/>
  </si>
  <si>
    <t>管理責任者
所属・職・氏名</t>
    <rPh sb="0" eb="2">
      <t>カンリ</t>
    </rPh>
    <rPh sb="2" eb="5">
      <t>セキニンシャ</t>
    </rPh>
    <rPh sb="6" eb="8">
      <t>ショゾク</t>
    </rPh>
    <rPh sb="9" eb="10">
      <t>ショク</t>
    </rPh>
    <rPh sb="11" eb="13">
      <t>シメイ</t>
    </rPh>
    <phoneticPr fontId="11"/>
  </si>
  <si>
    <t>事業名</t>
    <rPh sb="0" eb="2">
      <t>ジギョウ</t>
    </rPh>
    <rPh sb="2" eb="3">
      <t>メイ</t>
    </rPh>
    <phoneticPr fontId="11"/>
  </si>
  <si>
    <t>改修施設の名称</t>
    <rPh sb="0" eb="2">
      <t>カイシュウ</t>
    </rPh>
    <rPh sb="2" eb="4">
      <t>シセツ</t>
    </rPh>
    <rPh sb="5" eb="7">
      <t>メイショウ</t>
    </rPh>
    <phoneticPr fontId="11"/>
  </si>
  <si>
    <t>建築年月日</t>
    <rPh sb="0" eb="2">
      <t>ケンチク</t>
    </rPh>
    <rPh sb="2" eb="5">
      <t>ネンガッピ</t>
    </rPh>
    <phoneticPr fontId="11"/>
  </si>
  <si>
    <t>構造</t>
    <rPh sb="0" eb="2">
      <t>コウゾウ</t>
    </rPh>
    <phoneticPr fontId="11"/>
  </si>
  <si>
    <t>補助率</t>
    <rPh sb="0" eb="3">
      <t>ホジョリツ</t>
    </rPh>
    <phoneticPr fontId="11"/>
  </si>
  <si>
    <t>以内</t>
    <phoneticPr fontId="11"/>
  </si>
  <si>
    <t>区分</t>
    <rPh sb="0" eb="2">
      <t>クブン</t>
    </rPh>
    <phoneticPr fontId="11"/>
  </si>
  <si>
    <t>補助対象経費</t>
    <rPh sb="0" eb="2">
      <t>ホジョ</t>
    </rPh>
    <rPh sb="2" eb="4">
      <t>タイショウ</t>
    </rPh>
    <rPh sb="4" eb="6">
      <t>ケイヒ</t>
    </rPh>
    <phoneticPr fontId="11"/>
  </si>
  <si>
    <t>補助対象外経費</t>
    <rPh sb="0" eb="2">
      <t>ホジョ</t>
    </rPh>
    <rPh sb="2" eb="5">
      <t>タイショウガイ</t>
    </rPh>
    <rPh sb="5" eb="7">
      <t>ケイヒ</t>
    </rPh>
    <phoneticPr fontId="11"/>
  </si>
  <si>
    <t>合計</t>
    <rPh sb="0" eb="2">
      <t>ゴウケイ</t>
    </rPh>
    <phoneticPr fontId="11"/>
  </si>
  <si>
    <t>実施設計費</t>
    <rPh sb="0" eb="2">
      <t>ジッシ</t>
    </rPh>
    <rPh sb="2" eb="5">
      <t>セッケイヒ</t>
    </rPh>
    <phoneticPr fontId="11"/>
  </si>
  <si>
    <t>①</t>
    <phoneticPr fontId="11"/>
  </si>
  <si>
    <t>円</t>
    <rPh sb="0" eb="1">
      <t>エン</t>
    </rPh>
    <phoneticPr fontId="11"/>
  </si>
  <si>
    <t>②</t>
    <phoneticPr fontId="11"/>
  </si>
  <si>
    <t>③</t>
    <phoneticPr fontId="11"/>
  </si>
  <si>
    <t>工事費</t>
    <rPh sb="0" eb="3">
      <t>コウジヒ</t>
    </rPh>
    <phoneticPr fontId="11"/>
  </si>
  <si>
    <t>④</t>
    <phoneticPr fontId="11"/>
  </si>
  <si>
    <t>⑤</t>
    <phoneticPr fontId="11"/>
  </si>
  <si>
    <t>⑥</t>
    <phoneticPr fontId="11"/>
  </si>
  <si>
    <t>事業経費計</t>
    <rPh sb="0" eb="2">
      <t>ジギョウ</t>
    </rPh>
    <rPh sb="2" eb="4">
      <t>ケイヒ</t>
    </rPh>
    <rPh sb="4" eb="5">
      <t>ケイ</t>
    </rPh>
    <phoneticPr fontId="11"/>
  </si>
  <si>
    <t>⑦</t>
    <phoneticPr fontId="11"/>
  </si>
  <si>
    <t>⑧</t>
    <phoneticPr fontId="11"/>
  </si>
  <si>
    <t>⑨</t>
    <phoneticPr fontId="11"/>
  </si>
  <si>
    <t>補助希望額</t>
    <rPh sb="0" eb="2">
      <t>ホジョ</t>
    </rPh>
    <rPh sb="2" eb="5">
      <t>キボウガク</t>
    </rPh>
    <phoneticPr fontId="11"/>
  </si>
  <si>
    <t>⑩</t>
    <phoneticPr fontId="11"/>
  </si>
  <si>
    <t>学校法人負担額</t>
    <rPh sb="0" eb="2">
      <t>ガッコウ</t>
    </rPh>
    <rPh sb="2" eb="4">
      <t>ホウジン</t>
    </rPh>
    <rPh sb="4" eb="7">
      <t>フタンガク</t>
    </rPh>
    <phoneticPr fontId="11"/>
  </si>
  <si>
    <t>⑪</t>
    <phoneticPr fontId="11"/>
  </si>
  <si>
    <t>改修施設の
現在の利用状況</t>
    <rPh sb="0" eb="2">
      <t>カイシュウ</t>
    </rPh>
    <rPh sb="2" eb="4">
      <t>シセツ</t>
    </rPh>
    <rPh sb="6" eb="8">
      <t>ゲンザイ</t>
    </rPh>
    <rPh sb="9" eb="11">
      <t>リヨウ</t>
    </rPh>
    <rPh sb="11" eb="13">
      <t>ジョウキョウ</t>
    </rPh>
    <phoneticPr fontId="11"/>
  </si>
  <si>
    <t>備考</t>
    <rPh sb="0" eb="2">
      <t>ビコウ</t>
    </rPh>
    <phoneticPr fontId="11"/>
  </si>
  <si>
    <t>様式７－２（バリアフリー化）</t>
    <rPh sb="12" eb="13">
      <t>バ</t>
    </rPh>
    <phoneticPr fontId="11"/>
  </si>
  <si>
    <t>実施設計費・工事費の内訳</t>
    <rPh sb="6" eb="9">
      <t>コウジヒ</t>
    </rPh>
    <phoneticPr fontId="11"/>
  </si>
  <si>
    <t>実施設計費</t>
    <rPh sb="0" eb="2">
      <t>ジッシ</t>
    </rPh>
    <rPh sb="2" eb="4">
      <t>セッケイ</t>
    </rPh>
    <rPh sb="4" eb="5">
      <t>ヒ</t>
    </rPh>
    <phoneticPr fontId="11"/>
  </si>
  <si>
    <t>番号</t>
    <rPh sb="0" eb="2">
      <t>バンゴウ</t>
    </rPh>
    <phoneticPr fontId="11"/>
  </si>
  <si>
    <t>内　　　　　　　　　容</t>
    <phoneticPr fontId="11"/>
  </si>
  <si>
    <t>数　量</t>
    <rPh sb="0" eb="1">
      <t>カズ</t>
    </rPh>
    <rPh sb="2" eb="3">
      <t>リョウ</t>
    </rPh>
    <phoneticPr fontId="11"/>
  </si>
  <si>
    <t>金　額　（円）</t>
    <phoneticPr fontId="11"/>
  </si>
  <si>
    <t>補助対象</t>
    <rPh sb="0" eb="2">
      <t>ホジョ</t>
    </rPh>
    <rPh sb="2" eb="4">
      <t>タイショウ</t>
    </rPh>
    <phoneticPr fontId="11"/>
  </si>
  <si>
    <t>補助対象実施設計費計（＝①）</t>
    <phoneticPr fontId="11"/>
  </si>
  <si>
    <t>補助対象外</t>
    <rPh sb="0" eb="2">
      <t>ホジョ</t>
    </rPh>
    <rPh sb="2" eb="5">
      <t>タイショウガイ</t>
    </rPh>
    <phoneticPr fontId="11"/>
  </si>
  <si>
    <t>補助対象外実施設計費計（＝②）</t>
    <rPh sb="0" eb="2">
      <t>ホジョ</t>
    </rPh>
    <rPh sb="2" eb="5">
      <t>タイショウガイ</t>
    </rPh>
    <rPh sb="5" eb="7">
      <t>ジッシ</t>
    </rPh>
    <rPh sb="7" eb="9">
      <t>セッケイ</t>
    </rPh>
    <rPh sb="9" eb="10">
      <t>ヒ</t>
    </rPh>
    <rPh sb="10" eb="11">
      <t>ケイ</t>
    </rPh>
    <phoneticPr fontId="11"/>
  </si>
  <si>
    <t>実施設計費計（＝③）</t>
    <phoneticPr fontId="11"/>
  </si>
  <si>
    <t>工事明細</t>
    <phoneticPr fontId="11"/>
  </si>
  <si>
    <t>内　　容　・　目　　的</t>
    <rPh sb="0" eb="1">
      <t>ウチ</t>
    </rPh>
    <rPh sb="3" eb="4">
      <t>カタチ</t>
    </rPh>
    <phoneticPr fontId="11"/>
  </si>
  <si>
    <t>数　　量</t>
    <rPh sb="0" eb="1">
      <t>カズ</t>
    </rPh>
    <rPh sb="3" eb="4">
      <t>リョウ</t>
    </rPh>
    <phoneticPr fontId="11"/>
  </si>
  <si>
    <t>補助対象工事費計（＝④）</t>
    <rPh sb="0" eb="2">
      <t>ホジョ</t>
    </rPh>
    <rPh sb="2" eb="4">
      <t>タイショウ</t>
    </rPh>
    <rPh sb="4" eb="7">
      <t>コウジヒ</t>
    </rPh>
    <rPh sb="7" eb="8">
      <t>ケイ</t>
    </rPh>
    <phoneticPr fontId="11"/>
  </si>
  <si>
    <t>補助対象外工事費計（＝⑤）</t>
    <rPh sb="0" eb="2">
      <t>ホジョ</t>
    </rPh>
    <rPh sb="2" eb="5">
      <t>タイショウガイ</t>
    </rPh>
    <rPh sb="5" eb="7">
      <t>コウジ</t>
    </rPh>
    <rPh sb="7" eb="8">
      <t>ヒ</t>
    </rPh>
    <rPh sb="8" eb="9">
      <t>ケイ</t>
    </rPh>
    <phoneticPr fontId="11"/>
  </si>
  <si>
    <t>工事費計（＝⑥）</t>
    <phoneticPr fontId="11"/>
  </si>
  <si>
    <t>金額合計（事業経費計＝⑨）</t>
    <rPh sb="0" eb="2">
      <t>キンガク</t>
    </rPh>
    <rPh sb="2" eb="4">
      <t>ゴウケイ</t>
    </rPh>
    <rPh sb="5" eb="7">
      <t>ジギョウ</t>
    </rPh>
    <rPh sb="7" eb="9">
      <t>ケイヒ</t>
    </rPh>
    <rPh sb="9" eb="10">
      <t>ケイ</t>
    </rPh>
    <phoneticPr fontId="11"/>
  </si>
  <si>
    <t>様式７-３（バリアフリー化）</t>
    <rPh sb="0" eb="2">
      <t>ヨウシキ</t>
    </rPh>
    <rPh sb="12" eb="13">
      <t>カ</t>
    </rPh>
    <phoneticPr fontId="11"/>
  </si>
  <si>
    <t>学校名</t>
    <rPh sb="0" eb="3">
      <t>ガッコウメイ</t>
    </rPh>
    <phoneticPr fontId="11"/>
  </si>
  <si>
    <t>課　　程　　名</t>
    <rPh sb="0" eb="1">
      <t>カ</t>
    </rPh>
    <rPh sb="3" eb="4">
      <t>ホド</t>
    </rPh>
    <rPh sb="6" eb="7">
      <t>メイ</t>
    </rPh>
    <phoneticPr fontId="11"/>
  </si>
  <si>
    <t>学　　科　　名</t>
    <rPh sb="0" eb="1">
      <t>ガク</t>
    </rPh>
    <rPh sb="3" eb="4">
      <t>カ</t>
    </rPh>
    <rPh sb="6" eb="7">
      <t>メイ</t>
    </rPh>
    <phoneticPr fontId="11"/>
  </si>
  <si>
    <t>教　員　数（人）</t>
    <rPh sb="0" eb="1">
      <t>キョウ</t>
    </rPh>
    <rPh sb="2" eb="3">
      <t>イン</t>
    </rPh>
    <rPh sb="4" eb="5">
      <t>カズ</t>
    </rPh>
    <rPh sb="6" eb="7">
      <t>ニン</t>
    </rPh>
    <phoneticPr fontId="11"/>
  </si>
  <si>
    <t>生　徒　数（人）</t>
    <rPh sb="0" eb="1">
      <t>セイ</t>
    </rPh>
    <rPh sb="2" eb="3">
      <t>ト</t>
    </rPh>
    <rPh sb="4" eb="5">
      <t>カズ</t>
    </rPh>
    <rPh sb="6" eb="7">
      <t>ニン</t>
    </rPh>
    <phoneticPr fontId="11"/>
  </si>
  <si>
    <t>備　　　　　　考</t>
    <rPh sb="0" eb="1">
      <t>ソナエ</t>
    </rPh>
    <rPh sb="7" eb="8">
      <t>コウ</t>
    </rPh>
    <phoneticPr fontId="11"/>
  </si>
  <si>
    <t>専　任</t>
    <rPh sb="0" eb="1">
      <t>セン</t>
    </rPh>
    <rPh sb="2" eb="3">
      <t>ニン</t>
    </rPh>
    <phoneticPr fontId="11"/>
  </si>
  <si>
    <t>その他</t>
    <rPh sb="2" eb="3">
      <t>タ</t>
    </rPh>
    <phoneticPr fontId="11"/>
  </si>
  <si>
    <t>定　員</t>
    <rPh sb="0" eb="1">
      <t>サダム</t>
    </rPh>
    <rPh sb="2" eb="3">
      <t>イン</t>
    </rPh>
    <phoneticPr fontId="11"/>
  </si>
  <si>
    <t>実　員</t>
    <rPh sb="0" eb="1">
      <t>ジツ</t>
    </rPh>
    <rPh sb="2" eb="3">
      <t>イン</t>
    </rPh>
    <phoneticPr fontId="11"/>
  </si>
  <si>
    <t xml:space="preserve"> </t>
    <phoneticPr fontId="11"/>
  </si>
  <si>
    <t>合　　　　　　　計</t>
    <rPh sb="0" eb="1">
      <t>ゴウ</t>
    </rPh>
    <rPh sb="8" eb="9">
      <t>ケイ</t>
    </rPh>
    <phoneticPr fontId="11"/>
  </si>
  <si>
    <t xml:space="preserve">  （注） １　全課程・全学科を記入すること。</t>
    <rPh sb="8" eb="11">
      <t>ゼンカテイ</t>
    </rPh>
    <rPh sb="12" eb="15">
      <t>ゼンガッカ</t>
    </rPh>
    <rPh sb="16" eb="18">
      <t>キニュウ</t>
    </rPh>
    <phoneticPr fontId="11"/>
  </si>
  <si>
    <t>　　 　  ２　生徒数は，２学年以上ある場合は学年ごとに記入すること。</t>
    <phoneticPr fontId="11"/>
  </si>
  <si>
    <t>　　 　  ３　備考には，当該課程，学科及び学校の設置年月日を記入すること。</t>
    <phoneticPr fontId="11"/>
  </si>
  <si>
    <t>都道府県</t>
    <rPh sb="0" eb="4">
      <t>トドウフケン</t>
    </rPh>
    <phoneticPr fontId="11"/>
  </si>
  <si>
    <t>01北海道</t>
  </si>
  <si>
    <t>02青   森</t>
  </si>
  <si>
    <t>03岩   手</t>
  </si>
  <si>
    <t>04宮   城</t>
  </si>
  <si>
    <t>05秋   田</t>
  </si>
  <si>
    <t>06山   形</t>
  </si>
  <si>
    <t>07福   島</t>
  </si>
  <si>
    <t>08茨   城</t>
  </si>
  <si>
    <t>09栃   木</t>
  </si>
  <si>
    <t>10群   馬</t>
  </si>
  <si>
    <t>11埼   玉</t>
  </si>
  <si>
    <t>12千   葉</t>
  </si>
  <si>
    <t>13東   京</t>
  </si>
  <si>
    <t>14神奈川</t>
  </si>
  <si>
    <t>15新   潟</t>
  </si>
  <si>
    <t>16富   山</t>
  </si>
  <si>
    <t>17石   川</t>
  </si>
  <si>
    <t>18福   井</t>
  </si>
  <si>
    <t>19山   梨</t>
  </si>
  <si>
    <t>20長   野</t>
  </si>
  <si>
    <t>21岐   阜</t>
  </si>
  <si>
    <t>22静   岡</t>
  </si>
  <si>
    <t>23愛   知</t>
  </si>
  <si>
    <t>24三   重</t>
  </si>
  <si>
    <t>25滋   賀</t>
  </si>
  <si>
    <t>26京   都</t>
  </si>
  <si>
    <t>27大   阪</t>
  </si>
  <si>
    <t>28兵   庫</t>
  </si>
  <si>
    <t>29奈   良</t>
  </si>
  <si>
    <t>30和歌山</t>
  </si>
  <si>
    <t>31鳥   取</t>
  </si>
  <si>
    <t>32島   根</t>
  </si>
  <si>
    <t>33岡   山</t>
  </si>
  <si>
    <t>34広   島</t>
  </si>
  <si>
    <t>35山   口</t>
  </si>
  <si>
    <t>36徳   島</t>
  </si>
  <si>
    <t>37香   川</t>
  </si>
  <si>
    <t>38愛   媛</t>
  </si>
  <si>
    <t>39高   知</t>
  </si>
  <si>
    <t>40福   岡</t>
  </si>
  <si>
    <t>41佐   賀</t>
  </si>
  <si>
    <t>42長   崎</t>
  </si>
  <si>
    <t>43熊   本</t>
  </si>
  <si>
    <t>44大   分</t>
  </si>
  <si>
    <t>45宮   崎</t>
  </si>
  <si>
    <t>46鹿児島</t>
  </si>
  <si>
    <t>47沖   縄</t>
  </si>
  <si>
    <t xml:space="preserve">バリアフリー化 【 チ ェ ッ ク 表 】 </t>
    <rPh sb="6" eb="7">
      <t>カ</t>
    </rPh>
    <rPh sb="18" eb="19">
      <t>ヒョウ</t>
    </rPh>
    <phoneticPr fontId="35"/>
  </si>
  <si>
    <t>都道府県名</t>
    <rPh sb="0" eb="4">
      <t>トドウフケン</t>
    </rPh>
    <rPh sb="4" eb="5">
      <t>メイ</t>
    </rPh>
    <phoneticPr fontId="35"/>
  </si>
  <si>
    <t>学校法人名</t>
    <rPh sb="0" eb="2">
      <t>ガッコウ</t>
    </rPh>
    <rPh sb="2" eb="4">
      <t>ホウジン</t>
    </rPh>
    <rPh sb="4" eb="5">
      <t>メイ</t>
    </rPh>
    <phoneticPr fontId="35"/>
  </si>
  <si>
    <t>学　校　名</t>
    <rPh sb="0" eb="1">
      <t>ガク</t>
    </rPh>
    <rPh sb="2" eb="3">
      <t>コウ</t>
    </rPh>
    <rPh sb="4" eb="5">
      <t>メイ</t>
    </rPh>
    <phoneticPr fontId="35"/>
  </si>
  <si>
    <t>〔　回　答　方　法　〕</t>
    <phoneticPr fontId="35"/>
  </si>
  <si>
    <t>【チェック項目Ⅰ】　補助金を申請するための要件を満たしているか</t>
    <rPh sb="5" eb="7">
      <t>コウモク</t>
    </rPh>
    <phoneticPr fontId="35"/>
  </si>
  <si>
    <t>確　　　認　　　事　　　項</t>
    <rPh sb="0" eb="1">
      <t>アキラ</t>
    </rPh>
    <rPh sb="4" eb="5">
      <t>シノブ</t>
    </rPh>
    <rPh sb="8" eb="9">
      <t>コト</t>
    </rPh>
    <rPh sb="12" eb="13">
      <t>コウ</t>
    </rPh>
    <phoneticPr fontId="35"/>
  </si>
  <si>
    <t>回 答</t>
    <rPh sb="0" eb="1">
      <t>カイ</t>
    </rPh>
    <rPh sb="2" eb="3">
      <t>コタエ</t>
    </rPh>
    <phoneticPr fontId="35"/>
  </si>
  <si>
    <t>判定</t>
    <rPh sb="0" eb="2">
      <t>ハンテイ</t>
    </rPh>
    <phoneticPr fontId="35"/>
  </si>
  <si>
    <r>
      <t>高齢者や身体障害者等が円滑に利用できる施設環境を整備するために行われる、施設のバリアフリーのための改造工事に必要な経費であって、以下をいずれも満たすことを確認して、「○」を選択してください。</t>
    </r>
    <r>
      <rPr>
        <u/>
        <sz val="11"/>
        <color theme="1"/>
        <rFont val="ＭＳ Ｐゴシック"/>
        <family val="3"/>
        <charset val="128"/>
        <scheme val="minor"/>
      </rPr>
      <t xml:space="preserve">
・「高齢者，障害者等の移動等の円滑化の促進に関する法律（平成１８年法律第９１号）」</t>
    </r>
    <r>
      <rPr>
        <sz val="11"/>
        <rFont val="ＭＳ Ｐゴシック"/>
        <family val="3"/>
        <charset val="128"/>
      </rPr>
      <t>第２条に示された施設に係る改造工事であること
・</t>
    </r>
    <r>
      <rPr>
        <u/>
        <sz val="11"/>
        <color theme="1"/>
        <rFont val="ＭＳ Ｐゴシック"/>
        <family val="3"/>
        <charset val="128"/>
        <scheme val="minor"/>
      </rPr>
      <t>「移動等円滑化のために必要な建築物特定施設の構造及び配置に関する政令で定める基準」（「高齢者，障害者等の移動等の円滑化の促進に関する法律施行令（平成１８年政令第３７９号）」）</t>
    </r>
    <r>
      <rPr>
        <sz val="11"/>
        <rFont val="ＭＳ Ｐゴシック"/>
        <family val="3"/>
        <charset val="128"/>
      </rPr>
      <t>第１０条に示された「建築物移動等円滑化基準」をみたすもの</t>
    </r>
    <rPh sb="64" eb="66">
      <t>イカ</t>
    </rPh>
    <rPh sb="71" eb="72">
      <t>ミ</t>
    </rPh>
    <rPh sb="77" eb="79">
      <t>カクニン</t>
    </rPh>
    <rPh sb="86" eb="88">
      <t>センタク</t>
    </rPh>
    <phoneticPr fontId="35"/>
  </si>
  <si>
    <t>今回申請する事業が、主として生徒以外の者の利用に供する施設（法人の管理部門等）に係る工事費等の経費ではないことを確認して、「○」を選択してください。</t>
    <rPh sb="0" eb="2">
      <t>コンカイ</t>
    </rPh>
    <rPh sb="2" eb="4">
      <t>シンセイ</t>
    </rPh>
    <rPh sb="6" eb="8">
      <t>ジギョウ</t>
    </rPh>
    <rPh sb="10" eb="11">
      <t>シュ</t>
    </rPh>
    <rPh sb="14" eb="16">
      <t>セイト</t>
    </rPh>
    <rPh sb="16" eb="18">
      <t>イガイ</t>
    </rPh>
    <rPh sb="19" eb="20">
      <t>モノ</t>
    </rPh>
    <rPh sb="21" eb="23">
      <t>リヨウ</t>
    </rPh>
    <rPh sb="24" eb="25">
      <t>キョウ</t>
    </rPh>
    <rPh sb="27" eb="29">
      <t>シセツ</t>
    </rPh>
    <rPh sb="30" eb="32">
      <t>ホウジン</t>
    </rPh>
    <rPh sb="33" eb="35">
      <t>カンリ</t>
    </rPh>
    <rPh sb="35" eb="37">
      <t>ブモン</t>
    </rPh>
    <rPh sb="37" eb="38">
      <t>トウ</t>
    </rPh>
    <rPh sb="40" eb="41">
      <t>カカ</t>
    </rPh>
    <rPh sb="42" eb="44">
      <t>コウジ</t>
    </rPh>
    <rPh sb="44" eb="45">
      <t>ヒ</t>
    </rPh>
    <rPh sb="45" eb="46">
      <t>トウ</t>
    </rPh>
    <rPh sb="47" eb="49">
      <t>ケイヒ</t>
    </rPh>
    <rPh sb="56" eb="58">
      <t>カクニン</t>
    </rPh>
    <rPh sb="65" eb="67">
      <t>センタク</t>
    </rPh>
    <phoneticPr fontId="35"/>
  </si>
  <si>
    <t>今回申請する事業が、他の国庫補助を受ける事業に係る経費ではないことを確認して、「○」を選択してください。</t>
    <rPh sb="0" eb="2">
      <t>コンカイ</t>
    </rPh>
    <rPh sb="2" eb="4">
      <t>シンセイ</t>
    </rPh>
    <rPh sb="6" eb="8">
      <t>ジギョウ</t>
    </rPh>
    <rPh sb="10" eb="11">
      <t>ホカ</t>
    </rPh>
    <rPh sb="12" eb="14">
      <t>コッコ</t>
    </rPh>
    <rPh sb="14" eb="16">
      <t>ホジョ</t>
    </rPh>
    <rPh sb="17" eb="18">
      <t>ウ</t>
    </rPh>
    <rPh sb="20" eb="22">
      <t>ジギョウ</t>
    </rPh>
    <rPh sb="23" eb="24">
      <t>カカ</t>
    </rPh>
    <rPh sb="25" eb="27">
      <t>ケイヒ</t>
    </rPh>
    <rPh sb="34" eb="36">
      <t>カクニン</t>
    </rPh>
    <rPh sb="43" eb="45">
      <t>センタク</t>
    </rPh>
    <phoneticPr fontId="35"/>
  </si>
  <si>
    <t>今回申請する事業が、増床部分として延床面積に入る部分に係る経費（ただし、エレベータを設置するなどの場合で、利用円滑化基準・消防法等の法令を遵守するため必要となる合理的かつ最小限の増床はこの限りでない。）を含んでいないことを確認して、「○」を選択してください。</t>
    <rPh sb="102" eb="103">
      <t>フク</t>
    </rPh>
    <rPh sb="111" eb="113">
      <t>カクニン</t>
    </rPh>
    <rPh sb="120" eb="122">
      <t>センタク</t>
    </rPh>
    <phoneticPr fontId="35"/>
  </si>
  <si>
    <t>【チェック項目Ⅱ】　提出書類が揃っているか</t>
    <rPh sb="5" eb="7">
      <t>コウモク</t>
    </rPh>
    <rPh sb="10" eb="12">
      <t>テイシュツ</t>
    </rPh>
    <rPh sb="12" eb="14">
      <t>ショルイ</t>
    </rPh>
    <rPh sb="15" eb="16">
      <t>ソロ</t>
    </rPh>
    <phoneticPr fontId="35"/>
  </si>
  <si>
    <t>様式７－１（計画調書）　　　　　　　　　　　　　　　　　　　　　　　　　　　</t>
    <rPh sb="0" eb="2">
      <t>ヨウシキ</t>
    </rPh>
    <rPh sb="6" eb="8">
      <t>ケイカク</t>
    </rPh>
    <rPh sb="8" eb="10">
      <t>チョウショ</t>
    </rPh>
    <phoneticPr fontId="35"/>
  </si>
  <si>
    <t>様式７－２（実施設計費・工事費の内訳）　　　　　</t>
    <rPh sb="0" eb="2">
      <t>ヨウシキ</t>
    </rPh>
    <rPh sb="6" eb="8">
      <t>ジッシ</t>
    </rPh>
    <rPh sb="8" eb="10">
      <t>セッケイ</t>
    </rPh>
    <rPh sb="10" eb="11">
      <t>ヒ</t>
    </rPh>
    <rPh sb="12" eb="15">
      <t>コウジヒ</t>
    </rPh>
    <rPh sb="16" eb="18">
      <t>ウチワケ</t>
    </rPh>
    <phoneticPr fontId="35"/>
  </si>
  <si>
    <t>様式７－３（教員・生徒数調書）</t>
    <rPh sb="0" eb="2">
      <t>ヨウシキ</t>
    </rPh>
    <rPh sb="6" eb="8">
      <t>キョウイン</t>
    </rPh>
    <rPh sb="9" eb="12">
      <t>セイトスウ</t>
    </rPh>
    <rPh sb="12" eb="14">
      <t>チョウショ</t>
    </rPh>
    <phoneticPr fontId="35"/>
  </si>
  <si>
    <t>採択理由書　【共通様式】</t>
    <rPh sb="0" eb="2">
      <t>サイタク</t>
    </rPh>
    <rPh sb="2" eb="5">
      <t>リユウショ</t>
    </rPh>
    <rPh sb="7" eb="9">
      <t>キョウツウ</t>
    </rPh>
    <rPh sb="9" eb="11">
      <t>ヨウシキ</t>
    </rPh>
    <phoneticPr fontId="35"/>
  </si>
  <si>
    <t>見積書整理表</t>
    <rPh sb="0" eb="3">
      <t>ミツモリショ</t>
    </rPh>
    <rPh sb="3" eb="6">
      <t>セイリヒョウ</t>
    </rPh>
    <phoneticPr fontId="35"/>
  </si>
  <si>
    <t>工事等の説明一覧</t>
    <rPh sb="0" eb="2">
      <t>コウジ</t>
    </rPh>
    <rPh sb="2" eb="3">
      <t>トウ</t>
    </rPh>
    <rPh sb="4" eb="6">
      <t>セツメイ</t>
    </rPh>
    <rPh sb="6" eb="8">
      <t>イチラン</t>
    </rPh>
    <phoneticPr fontId="35"/>
  </si>
  <si>
    <t>工事予定施設の計画図面（配置図、立面図及び平面図）</t>
    <rPh sb="0" eb="2">
      <t>コウジ</t>
    </rPh>
    <rPh sb="2" eb="4">
      <t>ヨテイ</t>
    </rPh>
    <rPh sb="4" eb="6">
      <t>シセツ</t>
    </rPh>
    <rPh sb="7" eb="9">
      <t>ケイカク</t>
    </rPh>
    <rPh sb="9" eb="11">
      <t>ズメン</t>
    </rPh>
    <rPh sb="12" eb="15">
      <t>ハイチズ</t>
    </rPh>
    <rPh sb="16" eb="19">
      <t>リツメンズ</t>
    </rPh>
    <rPh sb="19" eb="20">
      <t>オヨ</t>
    </rPh>
    <rPh sb="21" eb="24">
      <t>ヘイメンズ</t>
    </rPh>
    <phoneticPr fontId="35"/>
  </si>
  <si>
    <t>A</t>
    <phoneticPr fontId="35"/>
  </si>
  <si>
    <t>工事予定施設の「配置図」　【様式自由】</t>
    <phoneticPr fontId="35"/>
  </si>
  <si>
    <t>B</t>
    <phoneticPr fontId="35"/>
  </si>
  <si>
    <r>
      <t>工事予定施設の「平面図」（工事予定範囲がわかるもので、どこにどのような工事を施すかがわかるもの）　【様式自由】
※　</t>
    </r>
    <r>
      <rPr>
        <b/>
        <u/>
        <sz val="11"/>
        <color rgb="FF0070C0"/>
        <rFont val="ＭＳ Ｐゴシック"/>
        <family val="3"/>
        <charset val="128"/>
        <scheme val="minor"/>
      </rPr>
      <t>「改修前」と「改修後」の両方の図面が必要となりますので御注意ください。</t>
    </r>
    <rPh sb="59" eb="62">
      <t>カイシュウマエ</t>
    </rPh>
    <rPh sb="65" eb="67">
      <t>カイシュウ</t>
    </rPh>
    <rPh sb="67" eb="68">
      <t>ゴ</t>
    </rPh>
    <rPh sb="70" eb="72">
      <t>リョウホウ</t>
    </rPh>
    <rPh sb="73" eb="75">
      <t>ズメン</t>
    </rPh>
    <rPh sb="76" eb="78">
      <t>ヒツヨウ</t>
    </rPh>
    <rPh sb="85" eb="88">
      <t>ゴチュウイ</t>
    </rPh>
    <phoneticPr fontId="35"/>
  </si>
  <si>
    <t>C</t>
    <phoneticPr fontId="35"/>
  </si>
  <si>
    <r>
      <t>工事予定施設の「立面図」（</t>
    </r>
    <r>
      <rPr>
        <u/>
        <sz val="11"/>
        <color theme="1"/>
        <rFont val="ＭＳ Ｐゴシック"/>
        <family val="3"/>
        <charset val="128"/>
        <scheme val="minor"/>
      </rPr>
      <t>外壁等の外部工事を予定している場合のみ</t>
    </r>
    <r>
      <rPr>
        <sz val="11"/>
        <rFont val="ＭＳ Ｐゴシック"/>
        <family val="3"/>
        <charset val="128"/>
      </rPr>
      <t>、当該範囲を明示した上で提出）　【様式自由】
※　</t>
    </r>
    <r>
      <rPr>
        <b/>
        <u/>
        <sz val="11"/>
        <color rgb="FF0070C0"/>
        <rFont val="ＭＳ Ｐゴシック"/>
        <family val="3"/>
        <charset val="128"/>
        <scheme val="minor"/>
      </rPr>
      <t>「改修前」と「改修後」の両方の図面が必要となりますので御注意ください。</t>
    </r>
    <r>
      <rPr>
        <sz val="11"/>
        <rFont val="ＭＳ Ｐゴシック"/>
        <family val="3"/>
        <charset val="128"/>
      </rPr>
      <t xml:space="preserve">
※　該当しない場合、「該当なし」を選択してください。</t>
    </r>
    <rPh sb="42" eb="43">
      <t>ウエ</t>
    </rPh>
    <phoneticPr fontId="35"/>
  </si>
  <si>
    <t>過去３年度分の貸借対照表の写し</t>
    <rPh sb="0" eb="2">
      <t>カコ</t>
    </rPh>
    <rPh sb="3" eb="6">
      <t>ネンドブン</t>
    </rPh>
    <phoneticPr fontId="35"/>
  </si>
  <si>
    <t>過去３年度分の監事監査報告書の写し</t>
    <rPh sb="0" eb="2">
      <t>カコ</t>
    </rPh>
    <rPh sb="3" eb="6">
      <t>ネンドブン</t>
    </rPh>
    <rPh sb="7" eb="9">
      <t xml:space="preserve">_x0003_- </t>
    </rPh>
    <rPh sb="9" eb="11">
      <t>_x0001__x0000__x0000_</t>
    </rPh>
    <rPh sb="11" eb="14">
      <t>_x0000__x0000__x0003__x0000__x0003_※</t>
    </rPh>
    <rPh sb="15" eb="16">
      <t/>
    </rPh>
    <phoneticPr fontId="35"/>
  </si>
  <si>
    <t>経費按分にかかる資料　（※必要に応じて提出）　【様式自由】</t>
    <rPh sb="0" eb="2">
      <t>ケイヒ</t>
    </rPh>
    <rPh sb="2" eb="4">
      <t>アンブン</t>
    </rPh>
    <rPh sb="8" eb="10">
      <t>シリョウ</t>
    </rPh>
    <rPh sb="13" eb="15">
      <t>ヒツヨウ</t>
    </rPh>
    <rPh sb="16" eb="17">
      <t>オウ</t>
    </rPh>
    <rPh sb="19" eb="21">
      <t>テイシュツ</t>
    </rPh>
    <rPh sb="24" eb="26">
      <t>ヨウシキ</t>
    </rPh>
    <rPh sb="26" eb="28">
      <t>ジユウ</t>
    </rPh>
    <phoneticPr fontId="35"/>
  </si>
  <si>
    <t>【チェック項目Ⅲ】　提出書類の内容に不備はないか</t>
    <rPh sb="5" eb="7">
      <t>コウモク</t>
    </rPh>
    <rPh sb="10" eb="12">
      <t>テイシュツ</t>
    </rPh>
    <rPh sb="12" eb="14">
      <t>ショルイ</t>
    </rPh>
    <rPh sb="15" eb="17">
      <t>ナイヨウ</t>
    </rPh>
    <rPh sb="18" eb="20">
      <t>フビ</t>
    </rPh>
    <phoneticPr fontId="35"/>
  </si>
  <si>
    <t>確　認　事　項　（「見積書整理表」「工事等の説明一覧」「平面図（又は立面図）」「様式８－２」）</t>
    <rPh sb="0" eb="1">
      <t>アキラ</t>
    </rPh>
    <rPh sb="2" eb="3">
      <t>シノブ</t>
    </rPh>
    <rPh sb="4" eb="5">
      <t>コト</t>
    </rPh>
    <rPh sb="6" eb="7">
      <t>コウ</t>
    </rPh>
    <rPh sb="10" eb="13">
      <t>ミツモリショ</t>
    </rPh>
    <rPh sb="13" eb="16">
      <t>セイリヒョウ</t>
    </rPh>
    <rPh sb="18" eb="20">
      <t>コウジ</t>
    </rPh>
    <rPh sb="20" eb="21">
      <t>トウ</t>
    </rPh>
    <rPh sb="22" eb="24">
      <t>セツメイ</t>
    </rPh>
    <rPh sb="24" eb="26">
      <t>イチラン</t>
    </rPh>
    <rPh sb="28" eb="31">
      <t>ヘイメンズ</t>
    </rPh>
    <rPh sb="32" eb="33">
      <t>マタ</t>
    </rPh>
    <rPh sb="34" eb="37">
      <t>リツメンズ</t>
    </rPh>
    <rPh sb="40" eb="42">
      <t>ヨウシキ</t>
    </rPh>
    <phoneticPr fontId="35"/>
  </si>
  <si>
    <t>「見積書整理表」に付した番号が、「工事等の説明一覧」、「平面図（又は立面図）」、「様式８－２」に付した番号と、それぞれ対応していることを確認して、「○」を選択してください。</t>
    <rPh sb="17" eb="19">
      <t>コウジ</t>
    </rPh>
    <rPh sb="19" eb="20">
      <t>トウ</t>
    </rPh>
    <rPh sb="21" eb="23">
      <t>セツメイ</t>
    </rPh>
    <rPh sb="23" eb="25">
      <t>イチラン</t>
    </rPh>
    <rPh sb="28" eb="31">
      <t>ヘイメンズ</t>
    </rPh>
    <rPh sb="32" eb="33">
      <t>マタ</t>
    </rPh>
    <rPh sb="34" eb="37">
      <t>リツメンズ</t>
    </rPh>
    <rPh sb="41" eb="43">
      <t>ヨウシキ</t>
    </rPh>
    <rPh sb="48" eb="49">
      <t>フ</t>
    </rPh>
    <rPh sb="51" eb="52">
      <t>バン</t>
    </rPh>
    <rPh sb="52" eb="53">
      <t>ゴウ</t>
    </rPh>
    <rPh sb="59" eb="61">
      <t>タイオウ</t>
    </rPh>
    <rPh sb="68" eb="70">
      <t>カクニン</t>
    </rPh>
    <rPh sb="77" eb="79">
      <t>センタク</t>
    </rPh>
    <phoneticPr fontId="35"/>
  </si>
  <si>
    <t>確　認　事　項　（工事予定施設の計画図面）</t>
    <phoneticPr fontId="35"/>
  </si>
  <si>
    <r>
      <t>対象工事について、「平面図（立面図）」に「見積書整理表」に付した番号を明記するなどして（手書き・マーカー等でかまわない）</t>
    </r>
    <r>
      <rPr>
        <b/>
        <sz val="11"/>
        <color theme="1"/>
        <rFont val="ＭＳ Ｐゴシック"/>
        <family val="3"/>
        <charset val="128"/>
        <scheme val="minor"/>
      </rPr>
      <t>その場所と箇所数</t>
    </r>
    <r>
      <rPr>
        <sz val="11"/>
        <rFont val="ＭＳ Ｐゴシック"/>
        <family val="3"/>
        <charset val="128"/>
      </rPr>
      <t>が確認できることを確認の上、「○」を選択してください。該当しない場合、「該当なし」を選択してください。【様式自由】</t>
    </r>
    <phoneticPr fontId="35"/>
  </si>
  <si>
    <t>提　出　方　法（紙と電子メール（一部資料）、両方で提出すること。）</t>
    <rPh sb="0" eb="1">
      <t>ツツミ</t>
    </rPh>
    <rPh sb="2" eb="3">
      <t>デ</t>
    </rPh>
    <rPh sb="4" eb="5">
      <t>カタ</t>
    </rPh>
    <rPh sb="6" eb="7">
      <t>ホウ</t>
    </rPh>
    <rPh sb="16" eb="18">
      <t>イチブ</t>
    </rPh>
    <rPh sb="18" eb="20">
      <t>シリョウ</t>
    </rPh>
    <phoneticPr fontId="35"/>
  </si>
  <si>
    <t>紙提出については、原則Ａ４版で作成の上、ファイルに綴り、各様式別にインデックスを付されていること、また、ファイルの表紙・背表紙には、補助金名、都道府県名、学校法人名、学校名を記入されていることを確認して、「○」を選択してください。
※　カタログ、平面図等について、文字が判読しづらくなる場合は、A３版で作成してもかまいません。</t>
    <rPh sb="0" eb="1">
      <t>カミ</t>
    </rPh>
    <rPh sb="1" eb="3">
      <t>テイシュツ</t>
    </rPh>
    <rPh sb="40" eb="41">
      <t>フ</t>
    </rPh>
    <rPh sb="97" eb="99">
      <t>カクニン</t>
    </rPh>
    <rPh sb="106" eb="108">
      <t>センタク</t>
    </rPh>
    <phoneticPr fontId="35"/>
  </si>
  <si>
    <t>全事業区分共通様式［学校法人作成］</t>
    <rPh sb="0" eb="3">
      <t>ゼンジギョウ</t>
    </rPh>
    <rPh sb="3" eb="5">
      <t>クブン</t>
    </rPh>
    <rPh sb="5" eb="7">
      <t>キョウツウ</t>
    </rPh>
    <rPh sb="7" eb="9">
      <t>ヨウシキ</t>
    </rPh>
    <rPh sb="10" eb="12">
      <t>ガッコウ</t>
    </rPh>
    <rPh sb="12" eb="14">
      <t>ホウジン</t>
    </rPh>
    <rPh sb="14" eb="16">
      <t>サクセイ</t>
    </rPh>
    <phoneticPr fontId="35"/>
  </si>
  <si>
    <t>見　積　書　整　理　表</t>
    <rPh sb="0" eb="1">
      <t>ミ</t>
    </rPh>
    <rPh sb="2" eb="3">
      <t>セキ</t>
    </rPh>
    <rPh sb="4" eb="5">
      <t>ショ</t>
    </rPh>
    <rPh sb="6" eb="7">
      <t>ヒトシ</t>
    </rPh>
    <rPh sb="8" eb="9">
      <t>リ</t>
    </rPh>
    <rPh sb="10" eb="11">
      <t>ヒョウ</t>
    </rPh>
    <phoneticPr fontId="35"/>
  </si>
  <si>
    <t>学校名</t>
    <rPh sb="0" eb="3">
      <t>ガッコウメイ</t>
    </rPh>
    <phoneticPr fontId="35"/>
  </si>
  <si>
    <t>事業区分</t>
    <rPh sb="0" eb="2">
      <t>ジギョウ</t>
    </rPh>
    <rPh sb="2" eb="4">
      <t>クブン</t>
    </rPh>
    <phoneticPr fontId="35"/>
  </si>
  <si>
    <t>事業名</t>
    <rPh sb="0" eb="2">
      <t>ジギョウ</t>
    </rPh>
    <rPh sb="2" eb="3">
      <t>メイ</t>
    </rPh>
    <phoneticPr fontId="35"/>
  </si>
  <si>
    <t>（単位：円）</t>
    <phoneticPr fontId="35"/>
  </si>
  <si>
    <t>整理番号</t>
    <rPh sb="0" eb="2">
      <t>セイリ</t>
    </rPh>
    <rPh sb="2" eb="4">
      <t>バンゴウ</t>
    </rPh>
    <phoneticPr fontId="35"/>
  </si>
  <si>
    <t>項目名</t>
    <rPh sb="0" eb="3">
      <t>コウモクメイ</t>
    </rPh>
    <phoneticPr fontId="35"/>
  </si>
  <si>
    <t>左記経費（Ｄ列）について</t>
    <rPh sb="0" eb="2">
      <t>サキ</t>
    </rPh>
    <rPh sb="2" eb="4">
      <t>ケイヒ</t>
    </rPh>
    <rPh sb="6" eb="7">
      <t>レツ</t>
    </rPh>
    <phoneticPr fontId="35"/>
  </si>
  <si>
    <t>単価</t>
    <rPh sb="0" eb="2">
      <t>タンカ</t>
    </rPh>
    <phoneticPr fontId="11"/>
  </si>
  <si>
    <r>
      <t xml:space="preserve">数量
</t>
    </r>
    <r>
      <rPr>
        <sz val="9"/>
        <color theme="1"/>
        <rFont val="ＭＳ Ｐゴシック"/>
        <family val="3"/>
        <charset val="128"/>
        <scheme val="minor"/>
      </rPr>
      <t>（対象分）</t>
    </r>
    <rPh sb="0" eb="2">
      <t>スウリョウ</t>
    </rPh>
    <rPh sb="4" eb="6">
      <t>タイショウ</t>
    </rPh>
    <rPh sb="6" eb="7">
      <t>ブン</t>
    </rPh>
    <phoneticPr fontId="11"/>
  </si>
  <si>
    <r>
      <t xml:space="preserve">数量
</t>
    </r>
    <r>
      <rPr>
        <sz val="9"/>
        <color theme="1"/>
        <rFont val="ＭＳ Ｐゴシック"/>
        <family val="3"/>
        <charset val="128"/>
        <scheme val="minor"/>
      </rPr>
      <t>（対象外分）</t>
    </r>
    <rPh sb="0" eb="2">
      <t>スウリョウ</t>
    </rPh>
    <rPh sb="4" eb="7">
      <t>タイショウガイ</t>
    </rPh>
    <rPh sb="7" eb="8">
      <t>ブン</t>
    </rPh>
    <phoneticPr fontId="11"/>
  </si>
  <si>
    <r>
      <t xml:space="preserve">単価×数量
</t>
    </r>
    <r>
      <rPr>
        <sz val="9"/>
        <color theme="1"/>
        <rFont val="ＭＳ Ｐゴシック"/>
        <family val="3"/>
        <charset val="128"/>
        <scheme val="minor"/>
      </rPr>
      <t>（数量は、対象と対象外を足したもの）</t>
    </r>
    <rPh sb="0" eb="2">
      <t>タンカ</t>
    </rPh>
    <rPh sb="3" eb="5">
      <t>スウリョウ</t>
    </rPh>
    <rPh sb="7" eb="9">
      <t>スウリョウ</t>
    </rPh>
    <rPh sb="11" eb="13">
      <t>タイショウ</t>
    </rPh>
    <rPh sb="14" eb="17">
      <t>タイショウガイ</t>
    </rPh>
    <rPh sb="18" eb="19">
      <t>タ</t>
    </rPh>
    <phoneticPr fontId="11"/>
  </si>
  <si>
    <r>
      <t xml:space="preserve">値引・諸経費等共通に係る経費
</t>
    </r>
    <r>
      <rPr>
        <sz val="9"/>
        <color theme="1"/>
        <rFont val="ＭＳ Ｐゴシック"/>
        <family val="3"/>
        <charset val="128"/>
        <scheme val="minor"/>
      </rPr>
      <t>（有る場合）</t>
    </r>
    <rPh sb="0" eb="2">
      <t>ネビ</t>
    </rPh>
    <rPh sb="3" eb="6">
      <t>ショケイヒ</t>
    </rPh>
    <rPh sb="6" eb="7">
      <t>トウ</t>
    </rPh>
    <rPh sb="7" eb="9">
      <t>キョウツウ</t>
    </rPh>
    <rPh sb="10" eb="11">
      <t>カカ</t>
    </rPh>
    <rPh sb="12" eb="14">
      <t>ケイヒ</t>
    </rPh>
    <rPh sb="16" eb="17">
      <t>ア</t>
    </rPh>
    <rPh sb="18" eb="20">
      <t>バアイ</t>
    </rPh>
    <phoneticPr fontId="11"/>
  </si>
  <si>
    <t>金額</t>
    <rPh sb="0" eb="2">
      <t>キンガク</t>
    </rPh>
    <phoneticPr fontId="11"/>
  </si>
  <si>
    <t>備考欄</t>
    <rPh sb="0" eb="2">
      <t>ビコウ</t>
    </rPh>
    <rPh sb="2" eb="3">
      <t>ラン</t>
    </rPh>
    <phoneticPr fontId="11"/>
  </si>
  <si>
    <t>対象経費</t>
    <rPh sb="0" eb="2">
      <t>タイショウ</t>
    </rPh>
    <rPh sb="2" eb="4">
      <t>ケイヒ</t>
    </rPh>
    <phoneticPr fontId="11"/>
  </si>
  <si>
    <t>対象外経費</t>
    <rPh sb="0" eb="3">
      <t>タイショウガイ</t>
    </rPh>
    <rPh sb="3" eb="5">
      <t>ケイヒ</t>
    </rPh>
    <phoneticPr fontId="11"/>
  </si>
  <si>
    <t>値引・諸経費等共通に係る経費</t>
    <rPh sb="0" eb="2">
      <t>ネビキ</t>
    </rPh>
    <rPh sb="3" eb="7">
      <t>ショケイヒナド</t>
    </rPh>
    <rPh sb="7" eb="9">
      <t>キョウツウ</t>
    </rPh>
    <rPh sb="10" eb="11">
      <t>カカ</t>
    </rPh>
    <rPh sb="12" eb="14">
      <t>ケイヒ</t>
    </rPh>
    <phoneticPr fontId="11"/>
  </si>
  <si>
    <t>全経費へ付番</t>
    <rPh sb="0" eb="3">
      <t>ゼンケイヒ</t>
    </rPh>
    <rPh sb="4" eb="5">
      <t>フ</t>
    </rPh>
    <rPh sb="5" eb="6">
      <t>バン</t>
    </rPh>
    <phoneticPr fontId="35"/>
  </si>
  <si>
    <t>対象経費のみ付番</t>
    <rPh sb="0" eb="2">
      <t>タイショウ</t>
    </rPh>
    <rPh sb="2" eb="4">
      <t>ケイヒ</t>
    </rPh>
    <rPh sb="6" eb="7">
      <t>フ</t>
    </rPh>
    <rPh sb="7" eb="8">
      <t>バン</t>
    </rPh>
    <phoneticPr fontId="35"/>
  </si>
  <si>
    <t>必要に応じて記入</t>
    <rPh sb="0" eb="2">
      <t>ヒツヨウ</t>
    </rPh>
    <rPh sb="3" eb="4">
      <t>オウ</t>
    </rPh>
    <rPh sb="6" eb="8">
      <t>キニュウ</t>
    </rPh>
    <phoneticPr fontId="35"/>
  </si>
  <si>
    <t>要記入</t>
    <rPh sb="0" eb="1">
      <t>ヨウ</t>
    </rPh>
    <rPh sb="1" eb="3">
      <t>キニュウ</t>
    </rPh>
    <phoneticPr fontId="35"/>
  </si>
  <si>
    <t>左欄が2以上の「品名・規格」に係る経費である場合、ドロップダウンリストより選択</t>
    <rPh sb="0" eb="2">
      <t>サラン</t>
    </rPh>
    <rPh sb="4" eb="6">
      <t>イジョウ</t>
    </rPh>
    <rPh sb="8" eb="10">
      <t>ヒンメイ</t>
    </rPh>
    <rPh sb="11" eb="13">
      <t>キカク</t>
    </rPh>
    <rPh sb="15" eb="16">
      <t>カカ</t>
    </rPh>
    <rPh sb="17" eb="19">
      <t>ケイヒ</t>
    </rPh>
    <rPh sb="22" eb="24">
      <t>バアイ</t>
    </rPh>
    <rPh sb="37" eb="39">
      <t>センタク</t>
    </rPh>
    <phoneticPr fontId="35"/>
  </si>
  <si>
    <t>自動計算の為
入力不要</t>
    <rPh sb="0" eb="2">
      <t>ジドウ</t>
    </rPh>
    <rPh sb="2" eb="4">
      <t>ケイサン</t>
    </rPh>
    <rPh sb="5" eb="6">
      <t>タメ</t>
    </rPh>
    <rPh sb="7" eb="9">
      <t>ニュウリョク</t>
    </rPh>
    <rPh sb="9" eb="11">
      <t>フヨウ</t>
    </rPh>
    <phoneticPr fontId="35"/>
  </si>
  <si>
    <t>自動計算の為入力不要（※緑色セルには「0（ゼロ）」と入力すること）</t>
    <rPh sb="0" eb="2">
      <t>ジドウ</t>
    </rPh>
    <rPh sb="2" eb="4">
      <t>ケイサン</t>
    </rPh>
    <rPh sb="5" eb="6">
      <t>タメ</t>
    </rPh>
    <rPh sb="6" eb="8">
      <t>ニュウリョク</t>
    </rPh>
    <rPh sb="8" eb="10">
      <t>フヨウ</t>
    </rPh>
    <rPh sb="12" eb="14">
      <t>ミドリイロ</t>
    </rPh>
    <rPh sb="26" eb="28">
      <t>ニュウリョク</t>
    </rPh>
    <phoneticPr fontId="35"/>
  </si>
  <si>
    <t>合計（税抜）</t>
    <rPh sb="0" eb="2">
      <t>ゴウケイ</t>
    </rPh>
    <rPh sb="3" eb="5">
      <t>ゼイヌ</t>
    </rPh>
    <phoneticPr fontId="11"/>
  </si>
  <si>
    <t>↑a</t>
    <phoneticPr fontId="35"/>
  </si>
  <si>
    <t>↑b</t>
    <phoneticPr fontId="35"/>
  </si>
  <si>
    <t>↑c</t>
    <phoneticPr fontId="35"/>
  </si>
  <si>
    <t>割合</t>
    <rPh sb="0" eb="2">
      <t>ワリアイ</t>
    </rPh>
    <phoneticPr fontId="35"/>
  </si>
  <si>
    <t>共通に係る経費</t>
    <rPh sb="0" eb="2">
      <t>キョウツウ</t>
    </rPh>
    <rPh sb="3" eb="4">
      <t>カカ</t>
    </rPh>
    <rPh sb="5" eb="7">
      <t>ケイヒ</t>
    </rPh>
    <phoneticPr fontId="35"/>
  </si>
  <si>
    <t>a（又はb）+共通に係る経費</t>
    <rPh sb="2" eb="3">
      <t>マタ</t>
    </rPh>
    <rPh sb="7" eb="9">
      <t>キョウツウ</t>
    </rPh>
    <rPh sb="10" eb="11">
      <t>カカ</t>
    </rPh>
    <rPh sb="12" eb="14">
      <t>ケイヒ</t>
    </rPh>
    <phoneticPr fontId="35"/>
  </si>
  <si>
    <t>消費税額</t>
    <rPh sb="0" eb="3">
      <t>ショウヒゼイ</t>
    </rPh>
    <rPh sb="3" eb="4">
      <t>ガク</t>
    </rPh>
    <phoneticPr fontId="11"/>
  </si>
  <si>
    <t>消費税額</t>
    <rPh sb="0" eb="3">
      <t>ショウヒゼイ</t>
    </rPh>
    <rPh sb="3" eb="4">
      <t>ガク</t>
    </rPh>
    <phoneticPr fontId="35"/>
  </si>
  <si>
    <t>↓対象経費</t>
    <rPh sb="1" eb="3">
      <t>タイショウ</t>
    </rPh>
    <rPh sb="3" eb="5">
      <t>ケイヒ</t>
    </rPh>
    <phoneticPr fontId="35"/>
  </si>
  <si>
    <t>↓対象外経費</t>
    <rPh sb="1" eb="4">
      <t>タイショウガイ</t>
    </rPh>
    <rPh sb="4" eb="6">
      <t>ケイヒ</t>
    </rPh>
    <phoneticPr fontId="35"/>
  </si>
  <si>
    <t>合計（税込）</t>
    <rPh sb="0" eb="2">
      <t>ゴウケイ</t>
    </rPh>
    <rPh sb="3" eb="5">
      <t>ゼイコミ</t>
    </rPh>
    <phoneticPr fontId="11"/>
  </si>
  <si>
    <t>割合（%）入力↓</t>
    <rPh sb="0" eb="2">
      <t>ワリアイ</t>
    </rPh>
    <rPh sb="5" eb="7">
      <t>ニュウリョク</t>
    </rPh>
    <phoneticPr fontId="35"/>
  </si>
  <si>
    <t>按分後対象経費</t>
    <rPh sb="0" eb="2">
      <t>アンブン</t>
    </rPh>
    <rPh sb="2" eb="3">
      <t>ゴ</t>
    </rPh>
    <rPh sb="3" eb="5">
      <t>タイショウ</t>
    </rPh>
    <rPh sb="5" eb="7">
      <t>ケイヒ</t>
    </rPh>
    <phoneticPr fontId="35"/>
  </si>
  <si>
    <t>専門</t>
    <rPh sb="0" eb="2">
      <t>センモン</t>
    </rPh>
    <phoneticPr fontId="35"/>
  </si>
  <si>
    <t>高等</t>
    <rPh sb="0" eb="2">
      <t>コウトウ</t>
    </rPh>
    <phoneticPr fontId="35"/>
  </si>
  <si>
    <t>番号</t>
    <rPh sb="0" eb="2">
      <t>バンゴウ</t>
    </rPh>
    <phoneticPr fontId="35"/>
  </si>
  <si>
    <t>品名</t>
    <rPh sb="0" eb="1">
      <t>シナ</t>
    </rPh>
    <rPh sb="1" eb="2">
      <t>メイ</t>
    </rPh>
    <phoneticPr fontId="35"/>
  </si>
  <si>
    <t>数量</t>
    <rPh sb="0" eb="2">
      <t>スウリョウ</t>
    </rPh>
    <phoneticPr fontId="35"/>
  </si>
  <si>
    <t>共通様式</t>
    <rPh sb="0" eb="2">
      <t>キョウツウ</t>
    </rPh>
    <rPh sb="2" eb="4">
      <t>ヨウシキ</t>
    </rPh>
    <phoneticPr fontId="11"/>
  </si>
  <si>
    <t>採択理由書</t>
    <rPh sb="0" eb="2">
      <t>サイタク</t>
    </rPh>
    <rPh sb="2" eb="5">
      <t>リユウショ</t>
    </rPh>
    <phoneticPr fontId="11"/>
  </si>
  <si>
    <t>学校名</t>
    <rPh sb="0" eb="2">
      <t>ガッコウ</t>
    </rPh>
    <rPh sb="2" eb="3">
      <t>メイ</t>
    </rPh>
    <phoneticPr fontId="11"/>
  </si>
  <si>
    <t>採択業者区分</t>
    <rPh sb="0" eb="2">
      <t>サイタク</t>
    </rPh>
    <rPh sb="2" eb="4">
      <t>ギョウシャ</t>
    </rPh>
    <rPh sb="4" eb="6">
      <t>クブン</t>
    </rPh>
    <phoneticPr fontId="11"/>
  </si>
  <si>
    <t>採択業者</t>
    <rPh sb="0" eb="2">
      <t>サイタク</t>
    </rPh>
    <rPh sb="2" eb="4">
      <t>ギョウシャ</t>
    </rPh>
    <phoneticPr fontId="11"/>
  </si>
  <si>
    <t>会社名：</t>
    <rPh sb="0" eb="2">
      <t>カイシャ</t>
    </rPh>
    <rPh sb="2" eb="3">
      <t>メイ</t>
    </rPh>
    <phoneticPr fontId="11"/>
  </si>
  <si>
    <t>見積金額：</t>
    <rPh sb="0" eb="2">
      <t>ミツモリ</t>
    </rPh>
    <rPh sb="2" eb="4">
      <t>キンガク</t>
    </rPh>
    <phoneticPr fontId="11"/>
  </si>
  <si>
    <t>不採択業者１</t>
    <rPh sb="0" eb="1">
      <t>フ</t>
    </rPh>
    <rPh sb="1" eb="3">
      <t>サイタク</t>
    </rPh>
    <rPh sb="3" eb="5">
      <t>ギョウシャ</t>
    </rPh>
    <phoneticPr fontId="11"/>
  </si>
  <si>
    <t>不採択業者２</t>
    <rPh sb="0" eb="1">
      <t>フ</t>
    </rPh>
    <rPh sb="1" eb="3">
      <t>サイタク</t>
    </rPh>
    <rPh sb="3" eb="5">
      <t>ギョウシャ</t>
    </rPh>
    <phoneticPr fontId="11"/>
  </si>
  <si>
    <t>不採択業者３</t>
    <rPh sb="0" eb="1">
      <t>フ</t>
    </rPh>
    <rPh sb="1" eb="3">
      <t>サイタク</t>
    </rPh>
    <rPh sb="3" eb="5">
      <t>ギョウシャ</t>
    </rPh>
    <phoneticPr fontId="11"/>
  </si>
  <si>
    <t>不採択業者４</t>
    <rPh sb="0" eb="1">
      <t>フ</t>
    </rPh>
    <rPh sb="1" eb="3">
      <t>サイタク</t>
    </rPh>
    <rPh sb="3" eb="5">
      <t>ギョウシャ</t>
    </rPh>
    <phoneticPr fontId="11"/>
  </si>
  <si>
    <t>不採択業者５</t>
    <rPh sb="0" eb="1">
      <t>フ</t>
    </rPh>
    <rPh sb="1" eb="3">
      <t>サイタク</t>
    </rPh>
    <rPh sb="3" eb="5">
      <t>ギョウシャ</t>
    </rPh>
    <phoneticPr fontId="11"/>
  </si>
  <si>
    <t>（業者採択理由）</t>
    <rPh sb="1" eb="3">
      <t>ギョウシャ</t>
    </rPh>
    <rPh sb="3" eb="5">
      <t>サイタク</t>
    </rPh>
    <rPh sb="5" eb="7">
      <t>リユウ</t>
    </rPh>
    <phoneticPr fontId="11"/>
  </si>
  <si>
    <t>（業者選定後に金額が変更した理由）</t>
    <rPh sb="1" eb="3">
      <t>ギョウシャ</t>
    </rPh>
    <rPh sb="3" eb="5">
      <t>センテイ</t>
    </rPh>
    <rPh sb="5" eb="6">
      <t>ゴ</t>
    </rPh>
    <rPh sb="7" eb="9">
      <t>キンガク</t>
    </rPh>
    <rPh sb="10" eb="12">
      <t>ヘンコウ</t>
    </rPh>
    <rPh sb="14" eb="16">
      <t>リユウ</t>
    </rPh>
    <phoneticPr fontId="11"/>
  </si>
  <si>
    <t>変更前金額：</t>
    <rPh sb="0" eb="3">
      <t>ヘンコウマエ</t>
    </rPh>
    <rPh sb="3" eb="5">
      <t>キンガク</t>
    </rPh>
    <phoneticPr fontId="11"/>
  </si>
  <si>
    <t>変更後金額：</t>
    <rPh sb="0" eb="3">
      <t>ヘンコウゴ</t>
    </rPh>
    <rPh sb="3" eb="5">
      <t>キンガク</t>
    </rPh>
    <phoneticPr fontId="11"/>
  </si>
  <si>
    <t>差額：</t>
    <rPh sb="0" eb="2">
      <t>サガク</t>
    </rPh>
    <phoneticPr fontId="11"/>
  </si>
  <si>
    <t>バリアフリー化</t>
  </si>
  <si>
    <t>バリアフリー化</t>
    <rPh sb="6" eb="7">
      <t>カ</t>
    </rPh>
    <phoneticPr fontId="11"/>
  </si>
  <si>
    <t>様式３－２－７－１</t>
    <phoneticPr fontId="11"/>
  </si>
  <si>
    <r>
      <t>校舎施設の状況</t>
    </r>
    <r>
      <rPr>
        <b/>
        <u/>
        <sz val="13"/>
        <color indexed="10"/>
        <rFont val="ＭＳ ゴシック"/>
        <family val="3"/>
        <charset val="128"/>
      </rPr>
      <t>（設置者所有）</t>
    </r>
    <rPh sb="8" eb="11">
      <t>セッチシャ</t>
    </rPh>
    <rPh sb="11" eb="13">
      <t>ショユウ</t>
    </rPh>
    <phoneticPr fontId="11"/>
  </si>
  <si>
    <r>
      <t>【避難所指定を</t>
    </r>
    <r>
      <rPr>
        <b/>
        <u/>
        <sz val="20"/>
        <rFont val="ＭＳ Ｐゴシック"/>
        <family val="3"/>
        <charset val="128"/>
      </rPr>
      <t>受けている</t>
    </r>
    <r>
      <rPr>
        <b/>
        <sz val="20"/>
        <rFont val="ＭＳ Ｐゴシック"/>
        <family val="3"/>
        <charset val="128"/>
      </rPr>
      <t>学校】</t>
    </r>
    <rPh sb="1" eb="4">
      <t>ヒナンジョ</t>
    </rPh>
    <rPh sb="4" eb="6">
      <t>シテイ</t>
    </rPh>
    <rPh sb="7" eb="8">
      <t>ウ</t>
    </rPh>
    <rPh sb="12" eb="14">
      <t>ガッコウ</t>
    </rPh>
    <phoneticPr fontId="11"/>
  </si>
  <si>
    <r>
      <t>【A表】</t>
    </r>
    <r>
      <rPr>
        <b/>
        <u/>
        <sz val="18"/>
        <color indexed="10"/>
        <rFont val="ＭＳ Ｐゴシック"/>
        <family val="3"/>
        <charset val="128"/>
      </rPr>
      <t>棟数</t>
    </r>
    <r>
      <rPr>
        <b/>
        <sz val="18"/>
        <color indexed="10"/>
        <rFont val="ＭＳ Ｐゴシック"/>
        <family val="3"/>
        <charset val="128"/>
      </rPr>
      <t>で入力</t>
    </r>
    <rPh sb="2" eb="3">
      <t>ヒョウ</t>
    </rPh>
    <rPh sb="4" eb="5">
      <t>トウ</t>
    </rPh>
    <rPh sb="5" eb="6">
      <t>カズ</t>
    </rPh>
    <rPh sb="7" eb="9">
      <t>ニュウリョク</t>
    </rPh>
    <phoneticPr fontId="11"/>
  </si>
  <si>
    <t>(単位：棟）</t>
    <phoneticPr fontId="11"/>
  </si>
  <si>
    <t>生徒数が一番多い課程</t>
    <rPh sb="0" eb="3">
      <t>セイトスウ</t>
    </rPh>
    <rPh sb="4" eb="6">
      <t>イチバン</t>
    </rPh>
    <rPh sb="6" eb="7">
      <t>オオ</t>
    </rPh>
    <rPh sb="8" eb="10">
      <t>カテイ</t>
    </rPh>
    <phoneticPr fontId="11"/>
  </si>
  <si>
    <t>全棟数</t>
    <rPh sb="0" eb="1">
      <t>ゼン</t>
    </rPh>
    <rPh sb="1" eb="2">
      <t>トウ</t>
    </rPh>
    <rPh sb="2" eb="3">
      <t>スウ</t>
    </rPh>
    <phoneticPr fontId="11"/>
  </si>
  <si>
    <t>昭和57年以降の建築棟数
（A-C）</t>
    <rPh sb="0" eb="2">
      <t>ショウワ</t>
    </rPh>
    <rPh sb="4" eb="5">
      <t>ネン</t>
    </rPh>
    <rPh sb="5" eb="7">
      <t>イコウ</t>
    </rPh>
    <rPh sb="8" eb="10">
      <t>ケンチク</t>
    </rPh>
    <rPh sb="10" eb="12">
      <t>トウスウ</t>
    </rPh>
    <phoneticPr fontId="11"/>
  </si>
  <si>
    <t>昭和56年以前建築の棟数</t>
    <rPh sb="0" eb="2">
      <t>ショウワ</t>
    </rPh>
    <rPh sb="4" eb="5">
      <t>ネン</t>
    </rPh>
    <rPh sb="7" eb="9">
      <t>ケンチク</t>
    </rPh>
    <phoneticPr fontId="11"/>
  </si>
  <si>
    <t>確認用チェック欄</t>
    <rPh sb="0" eb="3">
      <t>カクニンヨウ</t>
    </rPh>
    <rPh sb="7" eb="8">
      <t>ラン</t>
    </rPh>
    <phoneticPr fontId="11"/>
  </si>
  <si>
    <t>昭和56年以前建築の棟数</t>
    <phoneticPr fontId="11"/>
  </si>
  <si>
    <t>耐震診断実施の棟数</t>
    <phoneticPr fontId="11"/>
  </si>
  <si>
    <t>耐震診断未実施の棟数
（C-D）</t>
    <phoneticPr fontId="11"/>
  </si>
  <si>
    <t>「生徒数が一番多い課程」は「○」が一つ選択されているか</t>
    <rPh sb="1" eb="4">
      <t>セイトスウ</t>
    </rPh>
    <rPh sb="5" eb="7">
      <t>イチバン</t>
    </rPh>
    <rPh sb="7" eb="8">
      <t>オオ</t>
    </rPh>
    <rPh sb="9" eb="11">
      <t>カテイ</t>
    </rPh>
    <rPh sb="19" eb="21">
      <t>センタク</t>
    </rPh>
    <phoneticPr fontId="11"/>
  </si>
  <si>
    <t>「全棟数」は記入されているか</t>
    <rPh sb="1" eb="2">
      <t>ゼン</t>
    </rPh>
    <rPh sb="2" eb="3">
      <t>トウ</t>
    </rPh>
    <rPh sb="3" eb="4">
      <t>スウ</t>
    </rPh>
    <rPh sb="6" eb="8">
      <t>キニュウ</t>
    </rPh>
    <phoneticPr fontId="11"/>
  </si>
  <si>
    <t>「昭和57年以降の建築棟数」がマイナスになっていないか</t>
    <rPh sb="1" eb="3">
      <t>ショウワ</t>
    </rPh>
    <rPh sb="5" eb="8">
      <t>ネンイコウ</t>
    </rPh>
    <rPh sb="9" eb="11">
      <t>ケンチク</t>
    </rPh>
    <rPh sb="11" eb="12">
      <t>トウ</t>
    </rPh>
    <rPh sb="12" eb="13">
      <t>スウ</t>
    </rPh>
    <phoneticPr fontId="11"/>
  </si>
  <si>
    <t>「耐震診断未実施の棟数」がマイナスになっていないか</t>
    <phoneticPr fontId="11"/>
  </si>
  <si>
    <t>耐震化済の棟数（Ｉｓ値0.6以上）</t>
    <phoneticPr fontId="11"/>
  </si>
  <si>
    <t>改修予定有の棟数（Ｉｓ値0.6未満）</t>
    <rPh sb="0" eb="2">
      <t>カイシュウ</t>
    </rPh>
    <rPh sb="2" eb="4">
      <t>ヨテイ</t>
    </rPh>
    <rPh sb="4" eb="5">
      <t>ア</t>
    </rPh>
    <rPh sb="15" eb="17">
      <t>ミマン</t>
    </rPh>
    <phoneticPr fontId="11"/>
  </si>
  <si>
    <t>改修予定無の棟数（Ｉｓ値0.6未満）</t>
    <rPh sb="0" eb="2">
      <t>カイシュウ</t>
    </rPh>
    <rPh sb="2" eb="4">
      <t>ヨテイ</t>
    </rPh>
    <rPh sb="4" eb="5">
      <t>ナ</t>
    </rPh>
    <phoneticPr fontId="11"/>
  </si>
  <si>
    <r>
      <t>（E～</t>
    </r>
    <r>
      <rPr>
        <sz val="11"/>
        <rFont val="ＭＳ Ｐゴシック"/>
        <family val="3"/>
        <charset val="128"/>
      </rPr>
      <t>J</t>
    </r>
    <r>
      <rPr>
        <sz val="11"/>
        <rFont val="ＭＳ Ｐゴシック"/>
        <family val="3"/>
        <charset val="128"/>
      </rPr>
      <t>の計）</t>
    </r>
    <phoneticPr fontId="11"/>
  </si>
  <si>
    <t>改修の必要がない棟数</t>
    <phoneticPr fontId="11"/>
  </si>
  <si>
    <t>改修済の棟数</t>
    <rPh sb="0" eb="2">
      <t>カイシュウ</t>
    </rPh>
    <rPh sb="2" eb="3">
      <t>ス</t>
    </rPh>
    <phoneticPr fontId="11"/>
  </si>
  <si>
    <r>
      <t>0.3</t>
    </r>
    <r>
      <rPr>
        <sz val="9"/>
        <rFont val="ＭＳ Ｐゴシック"/>
        <family val="3"/>
        <charset val="128"/>
      </rPr>
      <t>未満</t>
    </r>
    <rPh sb="3" eb="5">
      <t>ミマン</t>
    </rPh>
    <phoneticPr fontId="11"/>
  </si>
  <si>
    <r>
      <t>0.</t>
    </r>
    <r>
      <rPr>
        <sz val="11"/>
        <rFont val="ＭＳ Ｐゴシック"/>
        <family val="3"/>
        <charset val="128"/>
      </rPr>
      <t>3</t>
    </r>
    <r>
      <rPr>
        <sz val="9"/>
        <rFont val="ＭＳ Ｐゴシック"/>
        <family val="3"/>
        <charset val="128"/>
      </rPr>
      <t>以上</t>
    </r>
    <r>
      <rPr>
        <sz val="11"/>
        <rFont val="ＭＳ Ｐゴシック"/>
        <family val="3"/>
        <charset val="128"/>
      </rPr>
      <t>0.6</t>
    </r>
    <r>
      <rPr>
        <sz val="9"/>
        <rFont val="ＭＳ Ｐゴシック"/>
        <family val="3"/>
        <charset val="128"/>
      </rPr>
      <t>未満</t>
    </r>
    <rPh sb="3" eb="5">
      <t>イジョウ</t>
    </rPh>
    <rPh sb="8" eb="10">
      <t>ミマン</t>
    </rPh>
    <phoneticPr fontId="11"/>
  </si>
  <si>
    <t>A</t>
    <phoneticPr fontId="11"/>
  </si>
  <si>
    <t>B</t>
    <phoneticPr fontId="11"/>
  </si>
  <si>
    <t>C</t>
    <phoneticPr fontId="11"/>
  </si>
  <si>
    <t>D</t>
    <phoneticPr fontId="11"/>
  </si>
  <si>
    <t>E</t>
    <phoneticPr fontId="11"/>
  </si>
  <si>
    <t>F</t>
    <phoneticPr fontId="11"/>
  </si>
  <si>
    <t>G</t>
  </si>
  <si>
    <t>H</t>
    <phoneticPr fontId="11"/>
  </si>
  <si>
    <t>I</t>
    <phoneticPr fontId="11"/>
  </si>
  <si>
    <t>J</t>
    <phoneticPr fontId="11"/>
  </si>
  <si>
    <t>K</t>
    <phoneticPr fontId="11"/>
  </si>
  <si>
    <t>専門課程</t>
    <rPh sb="0" eb="2">
      <t>センモン</t>
    </rPh>
    <rPh sb="2" eb="4">
      <t>カテイ</t>
    </rPh>
    <phoneticPr fontId="11"/>
  </si>
  <si>
    <t>高等課程</t>
    <rPh sb="0" eb="2">
      <t>コウトウ</t>
    </rPh>
    <rPh sb="2" eb="4">
      <t>カテイ</t>
    </rPh>
    <phoneticPr fontId="11"/>
  </si>
  <si>
    <t>一般課程</t>
    <rPh sb="0" eb="2">
      <t>イッパン</t>
    </rPh>
    <rPh sb="2" eb="4">
      <t>カテイ</t>
    </rPh>
    <phoneticPr fontId="11"/>
  </si>
  <si>
    <t>小　計</t>
    <rPh sb="0" eb="1">
      <t>ショウ</t>
    </rPh>
    <rPh sb="2" eb="3">
      <t>ケイ</t>
    </rPh>
    <phoneticPr fontId="11"/>
  </si>
  <si>
    <r>
      <t>「改修予定有」の棟に関して、</t>
    </r>
    <r>
      <rPr>
        <b/>
        <u/>
        <sz val="14"/>
        <color indexed="10"/>
        <rFont val="ＭＳ Ｐゴシック"/>
        <family val="3"/>
        <charset val="128"/>
      </rPr>
      <t>改修予定時期</t>
    </r>
    <r>
      <rPr>
        <b/>
        <sz val="14"/>
        <color indexed="10"/>
        <rFont val="ＭＳ Ｐゴシック"/>
        <family val="3"/>
        <charset val="128"/>
      </rPr>
      <t>について入力</t>
    </r>
    <rPh sb="1" eb="3">
      <t>カイシュウ</t>
    </rPh>
    <rPh sb="3" eb="5">
      <t>ヨテイ</t>
    </rPh>
    <rPh sb="5" eb="6">
      <t>アリ</t>
    </rPh>
    <rPh sb="8" eb="9">
      <t>トウ</t>
    </rPh>
    <rPh sb="10" eb="11">
      <t>カン</t>
    </rPh>
    <rPh sb="14" eb="16">
      <t>カイシュウ</t>
    </rPh>
    <rPh sb="16" eb="18">
      <t>ヨテイ</t>
    </rPh>
    <rPh sb="18" eb="20">
      <t>ジキ</t>
    </rPh>
    <rPh sb="24" eb="26">
      <t>ニュウリョク</t>
    </rPh>
    <phoneticPr fontId="11"/>
  </si>
  <si>
    <t>（２棟以上の棟がある場合は、そのうち直近の時期について入力）</t>
    <rPh sb="2" eb="3">
      <t>トウ</t>
    </rPh>
    <rPh sb="3" eb="5">
      <t>イジョウ</t>
    </rPh>
    <rPh sb="6" eb="7">
      <t>トウ</t>
    </rPh>
    <rPh sb="10" eb="12">
      <t>バアイ</t>
    </rPh>
    <rPh sb="18" eb="20">
      <t>チョッキン</t>
    </rPh>
    <rPh sb="21" eb="23">
      <t>ジキ</t>
    </rPh>
    <rPh sb="27" eb="29">
      <t>ニュウリョク</t>
    </rPh>
    <phoneticPr fontId="11"/>
  </si>
  <si>
    <t>【Is値0.3未満】</t>
    <rPh sb="3" eb="4">
      <t>アタイ</t>
    </rPh>
    <rPh sb="7" eb="9">
      <t>ミマン</t>
    </rPh>
    <phoneticPr fontId="11"/>
  </si>
  <si>
    <t>【Is値0.3以上0.6未満】</t>
    <rPh sb="3" eb="4">
      <t>アタイ</t>
    </rPh>
    <rPh sb="7" eb="9">
      <t>イジョウ</t>
    </rPh>
    <rPh sb="12" eb="14">
      <t>ミマン</t>
    </rPh>
    <phoneticPr fontId="11"/>
  </si>
  <si>
    <r>
      <rPr>
        <b/>
        <u/>
        <sz val="14"/>
        <color indexed="10"/>
        <rFont val="ＭＳ Ｐゴシック"/>
        <family val="3"/>
        <charset val="128"/>
      </rPr>
      <t>【a表】上記表（A表）へ回答した建物のうち、</t>
    </r>
    <r>
      <rPr>
        <u/>
        <sz val="14"/>
        <color indexed="10"/>
        <rFont val="ＭＳ Ｐゴシック"/>
        <family val="3"/>
        <charset val="128"/>
      </rPr>
      <t>2階建て以上又は延べ床面積が200㎡以上の建物（非木造のものに限る）の数を下記表へ入力すること。</t>
    </r>
    <rPh sb="2" eb="3">
      <t>ヒョウ</t>
    </rPh>
    <rPh sb="4" eb="6">
      <t>ジョウキ</t>
    </rPh>
    <rPh sb="6" eb="7">
      <t>ヒョウ</t>
    </rPh>
    <rPh sb="9" eb="10">
      <t>ヒョウ</t>
    </rPh>
    <rPh sb="12" eb="14">
      <t>カイトウ</t>
    </rPh>
    <rPh sb="16" eb="18">
      <t>タテモノ</t>
    </rPh>
    <rPh sb="23" eb="24">
      <t>カイ</t>
    </rPh>
    <rPh sb="24" eb="25">
      <t>ダ</t>
    </rPh>
    <rPh sb="26" eb="28">
      <t>イジョウ</t>
    </rPh>
    <rPh sb="28" eb="29">
      <t>マタ</t>
    </rPh>
    <rPh sb="30" eb="31">
      <t>ノ</t>
    </rPh>
    <rPh sb="32" eb="33">
      <t>ユカ</t>
    </rPh>
    <rPh sb="33" eb="35">
      <t>メンセキ</t>
    </rPh>
    <rPh sb="40" eb="42">
      <t>イジョウ</t>
    </rPh>
    <rPh sb="43" eb="45">
      <t>タテモノ</t>
    </rPh>
    <rPh sb="46" eb="49">
      <t>ヒモクゾウ</t>
    </rPh>
    <rPh sb="53" eb="54">
      <t>カギ</t>
    </rPh>
    <rPh sb="57" eb="58">
      <t>カズ</t>
    </rPh>
    <rPh sb="59" eb="61">
      <t>カキ</t>
    </rPh>
    <rPh sb="61" eb="62">
      <t>ヒョウ</t>
    </rPh>
    <rPh sb="63" eb="65">
      <t>ニュウリョク</t>
    </rPh>
    <phoneticPr fontId="11"/>
  </si>
  <si>
    <t>上記表を上回る棟数を入力している箇所がないか</t>
    <rPh sb="0" eb="2">
      <t>ジョウキ</t>
    </rPh>
    <rPh sb="2" eb="3">
      <t>ヒョウ</t>
    </rPh>
    <rPh sb="4" eb="6">
      <t>ウワマワ</t>
    </rPh>
    <rPh sb="7" eb="8">
      <t>トウ</t>
    </rPh>
    <rPh sb="8" eb="9">
      <t>スウ</t>
    </rPh>
    <rPh sb="10" eb="12">
      <t>ニュウリョク</t>
    </rPh>
    <rPh sb="16" eb="18">
      <t>カショ</t>
    </rPh>
    <phoneticPr fontId="11"/>
  </si>
  <si>
    <r>
      <rPr>
        <b/>
        <u/>
        <sz val="18"/>
        <color indexed="30"/>
        <rFont val="ＭＳ Ｐゴシック"/>
        <family val="3"/>
        <charset val="128"/>
      </rPr>
      <t>【B表】面積</t>
    </r>
    <r>
      <rPr>
        <b/>
        <sz val="18"/>
        <color indexed="30"/>
        <rFont val="ＭＳ Ｐゴシック"/>
        <family val="3"/>
        <charset val="128"/>
      </rPr>
      <t>で入力（A表に回答した建物の面積について記載すること）</t>
    </r>
    <rPh sb="4" eb="6">
      <t>メンセキ</t>
    </rPh>
    <rPh sb="7" eb="9">
      <t>ニュウリョク</t>
    </rPh>
    <rPh sb="11" eb="12">
      <t>ヒョウ</t>
    </rPh>
    <rPh sb="13" eb="15">
      <t>カイトウ</t>
    </rPh>
    <phoneticPr fontId="11"/>
  </si>
  <si>
    <t>(単位：㎡）</t>
    <phoneticPr fontId="11"/>
  </si>
  <si>
    <t>全保有面積</t>
    <rPh sb="0" eb="1">
      <t>ゼン</t>
    </rPh>
    <rPh sb="1" eb="3">
      <t>ホユウ</t>
    </rPh>
    <rPh sb="3" eb="5">
      <t>メンセキ</t>
    </rPh>
    <phoneticPr fontId="11"/>
  </si>
  <si>
    <t>昭和57年以降建築の面積
（A-C）</t>
    <rPh sb="0" eb="2">
      <t>ショウワ</t>
    </rPh>
    <rPh sb="4" eb="5">
      <t>ネン</t>
    </rPh>
    <rPh sb="5" eb="7">
      <t>イコウ</t>
    </rPh>
    <rPh sb="7" eb="9">
      <t>ケンチク</t>
    </rPh>
    <rPh sb="10" eb="12">
      <t>メンセキ</t>
    </rPh>
    <phoneticPr fontId="11"/>
  </si>
  <si>
    <t>昭和56年以前建築の面積</t>
    <rPh sb="0" eb="2">
      <t>ショウワ</t>
    </rPh>
    <rPh sb="4" eb="5">
      <t>ネン</t>
    </rPh>
    <rPh sb="7" eb="9">
      <t>ケンチク</t>
    </rPh>
    <phoneticPr fontId="11"/>
  </si>
  <si>
    <t>昭和56年以前建築の面積</t>
    <rPh sb="10" eb="12">
      <t>メンセキ</t>
    </rPh>
    <phoneticPr fontId="11"/>
  </si>
  <si>
    <t>耐震診断実施の面積</t>
    <phoneticPr fontId="11"/>
  </si>
  <si>
    <t>耐震診断未実施の面積
（C-D）</t>
    <phoneticPr fontId="11"/>
  </si>
  <si>
    <t>「全保有面積」は記入されているか</t>
    <rPh sb="1" eb="2">
      <t>ゼン</t>
    </rPh>
    <rPh sb="2" eb="4">
      <t>ホユウ</t>
    </rPh>
    <rPh sb="4" eb="6">
      <t>メンセキ</t>
    </rPh>
    <rPh sb="8" eb="10">
      <t>キニュウ</t>
    </rPh>
    <phoneticPr fontId="11"/>
  </si>
  <si>
    <t>「昭和57年以降建築の面積」がマイナスになっていないか</t>
    <phoneticPr fontId="11"/>
  </si>
  <si>
    <t>「耐震診断未実施の面積」がマイナスになっていないか</t>
    <phoneticPr fontId="11"/>
  </si>
  <si>
    <t>「棟数」を回答した欄に回答しているか</t>
    <rPh sb="1" eb="2">
      <t>トウ</t>
    </rPh>
    <rPh sb="2" eb="3">
      <t>スウ</t>
    </rPh>
    <rPh sb="5" eb="7">
      <t>カイトウ</t>
    </rPh>
    <rPh sb="9" eb="10">
      <t>ラン</t>
    </rPh>
    <rPh sb="11" eb="13">
      <t>カイトウ</t>
    </rPh>
    <phoneticPr fontId="11"/>
  </si>
  <si>
    <t>耐震化済の面積（Ｉｓ値0.6以上）</t>
    <phoneticPr fontId="11"/>
  </si>
  <si>
    <t>改修予定有の面積（Ｉｓ値0.6未満）</t>
    <rPh sb="0" eb="2">
      <t>カイシュウ</t>
    </rPh>
    <rPh sb="2" eb="4">
      <t>ヨテイ</t>
    </rPh>
    <rPh sb="4" eb="5">
      <t>ア</t>
    </rPh>
    <rPh sb="6" eb="8">
      <t>メンセキ</t>
    </rPh>
    <rPh sb="15" eb="17">
      <t>ミマン</t>
    </rPh>
    <phoneticPr fontId="11"/>
  </si>
  <si>
    <t>改修予定無の面積（Ｉｓ値0.6未満）</t>
    <rPh sb="0" eb="2">
      <t>カイシュウ</t>
    </rPh>
    <rPh sb="2" eb="4">
      <t>ヨテイ</t>
    </rPh>
    <rPh sb="4" eb="5">
      <t>ナ</t>
    </rPh>
    <rPh sb="6" eb="8">
      <t>メンセキ</t>
    </rPh>
    <phoneticPr fontId="11"/>
  </si>
  <si>
    <t>（E～Lの計）</t>
    <phoneticPr fontId="11"/>
  </si>
  <si>
    <t>改修の必要がない棟の面積</t>
    <rPh sb="10" eb="12">
      <t>メンセキ</t>
    </rPh>
    <phoneticPr fontId="11"/>
  </si>
  <si>
    <t>改修済の棟の面積</t>
    <rPh sb="0" eb="2">
      <t>カイシュウ</t>
    </rPh>
    <rPh sb="2" eb="3">
      <t>ス</t>
    </rPh>
    <rPh sb="6" eb="8">
      <t>メンセキ</t>
    </rPh>
    <phoneticPr fontId="11"/>
  </si>
  <si>
    <r>
      <t>0.3</t>
    </r>
    <r>
      <rPr>
        <sz val="9"/>
        <rFont val="ＭＳ Ｐゴシック"/>
        <family val="3"/>
        <charset val="128"/>
      </rPr>
      <t>以上</t>
    </r>
    <r>
      <rPr>
        <sz val="11"/>
        <rFont val="ＭＳ Ｐゴシック"/>
        <family val="3"/>
        <charset val="128"/>
      </rPr>
      <t>0.6</t>
    </r>
    <r>
      <rPr>
        <sz val="9"/>
        <rFont val="ＭＳ Ｐゴシック"/>
        <family val="3"/>
        <charset val="128"/>
      </rPr>
      <t>未満</t>
    </r>
    <rPh sb="3" eb="5">
      <t>イジョウ</t>
    </rPh>
    <rPh sb="8" eb="10">
      <t>ミマン</t>
    </rPh>
    <phoneticPr fontId="11"/>
  </si>
  <si>
    <t>F</t>
  </si>
  <si>
    <t>※　小数第３位の値は四捨五入され、小数第２位までの表示となる。</t>
    <phoneticPr fontId="11"/>
  </si>
  <si>
    <r>
      <rPr>
        <b/>
        <u/>
        <sz val="14"/>
        <color indexed="30"/>
        <rFont val="ＭＳ Ｐゴシック"/>
        <family val="3"/>
        <charset val="128"/>
      </rPr>
      <t>【b表】上記表（B表）へ回答した建物のうち、</t>
    </r>
    <r>
      <rPr>
        <u/>
        <sz val="14"/>
        <color indexed="30"/>
        <rFont val="ＭＳ Ｐゴシック"/>
        <family val="3"/>
        <charset val="128"/>
      </rPr>
      <t>2階建て以上又は延べ床面積が200㎡以上の建物（非木造のものに限る）の数を下記表へ入力すること。</t>
    </r>
    <rPh sb="2" eb="3">
      <t>ヒョウ</t>
    </rPh>
    <rPh sb="4" eb="6">
      <t>ジョウキ</t>
    </rPh>
    <rPh sb="6" eb="7">
      <t>オモテ</t>
    </rPh>
    <rPh sb="9" eb="10">
      <t>ヒョウ</t>
    </rPh>
    <rPh sb="12" eb="14">
      <t>カイトウ</t>
    </rPh>
    <rPh sb="16" eb="18">
      <t>タテモノ</t>
    </rPh>
    <rPh sb="23" eb="25">
      <t>カイダ</t>
    </rPh>
    <rPh sb="26" eb="28">
      <t>イジョウ</t>
    </rPh>
    <rPh sb="28" eb="29">
      <t>マタ</t>
    </rPh>
    <rPh sb="30" eb="31">
      <t>ノ</t>
    </rPh>
    <rPh sb="32" eb="35">
      <t>ユカメンセキ</t>
    </rPh>
    <rPh sb="39" eb="42">
      <t>ヘイホウメートルイジョウ</t>
    </rPh>
    <rPh sb="43" eb="45">
      <t>タテモノ</t>
    </rPh>
    <rPh sb="46" eb="47">
      <t>ヒ</t>
    </rPh>
    <rPh sb="47" eb="49">
      <t>モクゾウ</t>
    </rPh>
    <rPh sb="53" eb="54">
      <t>カギ</t>
    </rPh>
    <rPh sb="57" eb="58">
      <t>カズ</t>
    </rPh>
    <rPh sb="59" eb="61">
      <t>カキ</t>
    </rPh>
    <rPh sb="61" eb="62">
      <t>オモテ</t>
    </rPh>
    <rPh sb="63" eb="65">
      <t>ニュウリョク</t>
    </rPh>
    <phoneticPr fontId="11"/>
  </si>
  <si>
    <t>（a表に回答した建物の面積について記載すること）</t>
    <rPh sb="2" eb="3">
      <t>ヒョウ</t>
    </rPh>
    <rPh sb="4" eb="6">
      <t>カイトウ</t>
    </rPh>
    <rPh sb="8" eb="10">
      <t>タテモノ</t>
    </rPh>
    <rPh sb="11" eb="13">
      <t>メンセキ</t>
    </rPh>
    <rPh sb="17" eb="19">
      <t>キサイ</t>
    </rPh>
    <phoneticPr fontId="11"/>
  </si>
  <si>
    <r>
      <t>【</t>
    </r>
    <r>
      <rPr>
        <b/>
        <sz val="20"/>
        <rFont val="ＭＳ Ｐゴシック"/>
        <family val="3"/>
        <charset val="128"/>
      </rPr>
      <t>避難所指定を</t>
    </r>
    <r>
      <rPr>
        <b/>
        <u/>
        <sz val="20"/>
        <rFont val="ＭＳ Ｐゴシック"/>
        <family val="3"/>
        <charset val="128"/>
      </rPr>
      <t>受けていない</t>
    </r>
    <r>
      <rPr>
        <b/>
        <sz val="20"/>
        <rFont val="ＭＳ Ｐゴシック"/>
        <family val="3"/>
        <charset val="128"/>
      </rPr>
      <t>学校</t>
    </r>
    <r>
      <rPr>
        <sz val="20"/>
        <rFont val="ＭＳ Ｐゴシック"/>
        <family val="3"/>
        <charset val="128"/>
      </rPr>
      <t>】</t>
    </r>
    <rPh sb="1" eb="4">
      <t>ヒナンジョ</t>
    </rPh>
    <rPh sb="4" eb="6">
      <t>シテイ</t>
    </rPh>
    <rPh sb="7" eb="8">
      <t>ウ</t>
    </rPh>
    <rPh sb="13" eb="15">
      <t>ガッコウ</t>
    </rPh>
    <phoneticPr fontId="11"/>
  </si>
  <si>
    <r>
      <t>【C表】</t>
    </r>
    <r>
      <rPr>
        <b/>
        <u/>
        <sz val="18"/>
        <color indexed="10"/>
        <rFont val="ＭＳ Ｐゴシック"/>
        <family val="3"/>
        <charset val="128"/>
      </rPr>
      <t>棟数</t>
    </r>
    <r>
      <rPr>
        <b/>
        <sz val="18"/>
        <color indexed="10"/>
        <rFont val="ＭＳ Ｐゴシック"/>
        <family val="3"/>
        <charset val="128"/>
      </rPr>
      <t>で入力</t>
    </r>
    <rPh sb="2" eb="3">
      <t>ヒョウ</t>
    </rPh>
    <rPh sb="4" eb="5">
      <t>トウ</t>
    </rPh>
    <rPh sb="5" eb="6">
      <t>カズ</t>
    </rPh>
    <rPh sb="7" eb="9">
      <t>ニュウリョク</t>
    </rPh>
    <phoneticPr fontId="11"/>
  </si>
  <si>
    <r>
      <rPr>
        <b/>
        <u/>
        <sz val="14"/>
        <color indexed="10"/>
        <rFont val="ＭＳ Ｐゴシック"/>
        <family val="3"/>
        <charset val="128"/>
      </rPr>
      <t>【c表】上記表（C表）へ回答した建物のうち、</t>
    </r>
    <r>
      <rPr>
        <u/>
        <sz val="14"/>
        <color indexed="10"/>
        <rFont val="ＭＳ Ｐゴシック"/>
        <family val="3"/>
        <charset val="128"/>
      </rPr>
      <t>2階建て以上又は延べ床面積が200㎡以上の建物（非木造のものに限る）の数を下記表へ入力すること。</t>
    </r>
    <rPh sb="2" eb="3">
      <t>ヒョウ</t>
    </rPh>
    <rPh sb="4" eb="6">
      <t>ジョウキ</t>
    </rPh>
    <rPh sb="6" eb="7">
      <t>ヒョウ</t>
    </rPh>
    <rPh sb="9" eb="10">
      <t>ヒョウ</t>
    </rPh>
    <rPh sb="12" eb="14">
      <t>カイトウ</t>
    </rPh>
    <rPh sb="16" eb="18">
      <t>タテモノ</t>
    </rPh>
    <rPh sb="23" eb="24">
      <t>カイ</t>
    </rPh>
    <rPh sb="24" eb="25">
      <t>ダ</t>
    </rPh>
    <rPh sb="26" eb="28">
      <t>イジョウ</t>
    </rPh>
    <rPh sb="28" eb="29">
      <t>マタ</t>
    </rPh>
    <rPh sb="30" eb="31">
      <t>ノ</t>
    </rPh>
    <rPh sb="32" eb="33">
      <t>ユカ</t>
    </rPh>
    <rPh sb="33" eb="35">
      <t>メンセキ</t>
    </rPh>
    <rPh sb="40" eb="42">
      <t>イジョウ</t>
    </rPh>
    <rPh sb="43" eb="45">
      <t>タテモノ</t>
    </rPh>
    <rPh sb="46" eb="49">
      <t>ヒモクゾウ</t>
    </rPh>
    <rPh sb="53" eb="54">
      <t>カギ</t>
    </rPh>
    <rPh sb="57" eb="58">
      <t>カズ</t>
    </rPh>
    <rPh sb="59" eb="61">
      <t>カキ</t>
    </rPh>
    <rPh sb="61" eb="62">
      <t>ヒョウ</t>
    </rPh>
    <rPh sb="63" eb="65">
      <t>ニュウリョク</t>
    </rPh>
    <phoneticPr fontId="11"/>
  </si>
  <si>
    <r>
      <t>【D表】</t>
    </r>
    <r>
      <rPr>
        <b/>
        <u/>
        <sz val="18"/>
        <color indexed="30"/>
        <rFont val="ＭＳ Ｐゴシック"/>
        <family val="3"/>
        <charset val="128"/>
      </rPr>
      <t>面積</t>
    </r>
    <r>
      <rPr>
        <b/>
        <sz val="18"/>
        <color indexed="30"/>
        <rFont val="ＭＳ Ｐゴシック"/>
        <family val="3"/>
        <charset val="128"/>
      </rPr>
      <t>で入力（C表で回答した建物の面積について記載すること）</t>
    </r>
    <rPh sb="2" eb="3">
      <t>ヒョウ</t>
    </rPh>
    <rPh sb="4" eb="6">
      <t>メンセキ</t>
    </rPh>
    <rPh sb="7" eb="9">
      <t>ニュウリョク</t>
    </rPh>
    <rPh sb="11" eb="12">
      <t>ヒョウ</t>
    </rPh>
    <phoneticPr fontId="11"/>
  </si>
  <si>
    <r>
      <rPr>
        <b/>
        <u/>
        <sz val="14"/>
        <color indexed="30"/>
        <rFont val="ＭＳ Ｐゴシック"/>
        <family val="3"/>
        <charset val="128"/>
      </rPr>
      <t>【d表】上記表（D表）へ回答した建物のうち、</t>
    </r>
    <r>
      <rPr>
        <u/>
        <sz val="14"/>
        <color indexed="30"/>
        <rFont val="ＭＳ Ｐゴシック"/>
        <family val="3"/>
        <charset val="128"/>
      </rPr>
      <t>2階建て以上又は延べ床面積が200㎡以上の建物（非木造のものに限る）の数を下記表へ入力すること。</t>
    </r>
    <rPh sb="2" eb="3">
      <t>ヒョウ</t>
    </rPh>
    <rPh sb="4" eb="6">
      <t>ジョウキ</t>
    </rPh>
    <rPh sb="6" eb="7">
      <t>オモテ</t>
    </rPh>
    <rPh sb="9" eb="10">
      <t>ヒョウ</t>
    </rPh>
    <rPh sb="12" eb="14">
      <t>カイトウ</t>
    </rPh>
    <rPh sb="16" eb="18">
      <t>タテモノ</t>
    </rPh>
    <rPh sb="23" eb="25">
      <t>カイダ</t>
    </rPh>
    <rPh sb="26" eb="28">
      <t>イジョウ</t>
    </rPh>
    <rPh sb="28" eb="29">
      <t>マタ</t>
    </rPh>
    <rPh sb="30" eb="31">
      <t>ノ</t>
    </rPh>
    <rPh sb="32" eb="35">
      <t>ユカメンセキ</t>
    </rPh>
    <rPh sb="39" eb="42">
      <t>ヘイホウメートルイジョウ</t>
    </rPh>
    <rPh sb="43" eb="45">
      <t>タテモノ</t>
    </rPh>
    <rPh sb="46" eb="47">
      <t>ヒ</t>
    </rPh>
    <rPh sb="47" eb="49">
      <t>モクゾウ</t>
    </rPh>
    <rPh sb="53" eb="54">
      <t>カギ</t>
    </rPh>
    <rPh sb="57" eb="58">
      <t>カズ</t>
    </rPh>
    <rPh sb="59" eb="61">
      <t>カキ</t>
    </rPh>
    <rPh sb="61" eb="62">
      <t>オモテ</t>
    </rPh>
    <rPh sb="63" eb="65">
      <t>ニュウリョク</t>
    </rPh>
    <phoneticPr fontId="11"/>
  </si>
  <si>
    <t>（c表に回答した建物の面積について記載すること）</t>
    <rPh sb="2" eb="3">
      <t>ヒョウ</t>
    </rPh>
    <rPh sb="4" eb="6">
      <t>カイトウ</t>
    </rPh>
    <rPh sb="8" eb="10">
      <t>タテモノ</t>
    </rPh>
    <rPh sb="11" eb="13">
      <t>メンセキ</t>
    </rPh>
    <rPh sb="17" eb="19">
      <t>キサイ</t>
    </rPh>
    <phoneticPr fontId="11"/>
  </si>
  <si>
    <t>合計（全棟数）</t>
    <rPh sb="0" eb="2">
      <t>ゴウケイ</t>
    </rPh>
    <rPh sb="3" eb="6">
      <t>ゼントウスウ</t>
    </rPh>
    <phoneticPr fontId="11"/>
  </si>
  <si>
    <r>
      <t xml:space="preserve">耐震化率
（％）
</t>
    </r>
    <r>
      <rPr>
        <sz val="8"/>
        <rFont val="ＭＳ Ｐゴシック"/>
        <family val="3"/>
        <charset val="128"/>
      </rPr>
      <t>（B＋E＋F）/A</t>
    </r>
    <phoneticPr fontId="11"/>
  </si>
  <si>
    <t>L</t>
    <phoneticPr fontId="11"/>
  </si>
  <si>
    <t>合計（200㎡以上棟数）</t>
    <rPh sb="0" eb="2">
      <t>ゴウケイ</t>
    </rPh>
    <rPh sb="7" eb="9">
      <t>イジョウ</t>
    </rPh>
    <rPh sb="9" eb="11">
      <t>トウスウ</t>
    </rPh>
    <phoneticPr fontId="11"/>
  </si>
  <si>
    <t>○学校数で入力・・・１（学校ごとに避難所指定がされていた場合（片方の表のみ回答））</t>
    <rPh sb="1" eb="3">
      <t>ガッコウ</t>
    </rPh>
    <rPh sb="3" eb="4">
      <t>カズ</t>
    </rPh>
    <rPh sb="5" eb="7">
      <t>ニュウリョク</t>
    </rPh>
    <rPh sb="12" eb="14">
      <t>ガッコウ</t>
    </rPh>
    <rPh sb="17" eb="20">
      <t>ヒナンジョ</t>
    </rPh>
    <rPh sb="20" eb="22">
      <t>シテイ</t>
    </rPh>
    <rPh sb="28" eb="30">
      <t>バアイ</t>
    </rPh>
    <rPh sb="31" eb="33">
      <t>カタホウ</t>
    </rPh>
    <rPh sb="34" eb="35">
      <t>ヒョウ</t>
    </rPh>
    <rPh sb="37" eb="39">
      <t>カイトウ</t>
    </rPh>
    <phoneticPr fontId="11"/>
  </si>
  <si>
    <t>(単位：学校数）</t>
    <rPh sb="4" eb="6">
      <t>ガッコウ</t>
    </rPh>
    <rPh sb="6" eb="7">
      <t>スウ</t>
    </rPh>
    <phoneticPr fontId="11"/>
  </si>
  <si>
    <t>学校数</t>
    <rPh sb="0" eb="3">
      <t>ガッコウスウ</t>
    </rPh>
    <phoneticPr fontId="11"/>
  </si>
  <si>
    <t>昭和57年以降建築
（A-C）</t>
    <rPh sb="0" eb="2">
      <t>ショウワ</t>
    </rPh>
    <rPh sb="4" eb="5">
      <t>ネン</t>
    </rPh>
    <rPh sb="5" eb="7">
      <t>イコウ</t>
    </rPh>
    <rPh sb="7" eb="9">
      <t>ケンチク</t>
    </rPh>
    <phoneticPr fontId="11"/>
  </si>
  <si>
    <t>昭和56年以前建築</t>
    <phoneticPr fontId="11"/>
  </si>
  <si>
    <r>
      <t xml:space="preserve">耐震化率
（％）
</t>
    </r>
    <r>
      <rPr>
        <sz val="6"/>
        <rFont val="ＭＳ Ｐゴシック"/>
        <family val="3"/>
        <charset val="128"/>
      </rPr>
      <t>（B＋E＋F）/A</t>
    </r>
    <rPh sb="0" eb="3">
      <t>タイシンカ</t>
    </rPh>
    <rPh sb="3" eb="4">
      <t>リツ</t>
    </rPh>
    <phoneticPr fontId="11"/>
  </si>
  <si>
    <t>耐震診断実施済</t>
    <phoneticPr fontId="11"/>
  </si>
  <si>
    <t>耐震診断未実施
（C-D）</t>
    <phoneticPr fontId="11"/>
  </si>
  <si>
    <t>全ての建物が新耐震基準に適合している</t>
    <rPh sb="0" eb="1">
      <t>スベ</t>
    </rPh>
    <rPh sb="3" eb="5">
      <t>タテモノ</t>
    </rPh>
    <rPh sb="6" eb="7">
      <t>シン</t>
    </rPh>
    <rPh sb="7" eb="9">
      <t>タイシン</t>
    </rPh>
    <rPh sb="9" eb="11">
      <t>キジュン</t>
    </rPh>
    <rPh sb="12" eb="14">
      <t>テキゴウ</t>
    </rPh>
    <phoneticPr fontId="11"/>
  </si>
  <si>
    <t>うち、新耐震基準に適合しない建物があり、全て耐震改修済み</t>
    <rPh sb="3" eb="4">
      <t>シン</t>
    </rPh>
    <rPh sb="4" eb="6">
      <t>タイシン</t>
    </rPh>
    <rPh sb="6" eb="8">
      <t>キジュン</t>
    </rPh>
    <rPh sb="9" eb="11">
      <t>テキゴウ</t>
    </rPh>
    <rPh sb="14" eb="16">
      <t>タテモノ</t>
    </rPh>
    <rPh sb="20" eb="21">
      <t>スベ</t>
    </rPh>
    <rPh sb="22" eb="24">
      <t>タイシン</t>
    </rPh>
    <rPh sb="24" eb="26">
      <t>カイシュウ</t>
    </rPh>
    <rPh sb="26" eb="27">
      <t>ス</t>
    </rPh>
    <phoneticPr fontId="11"/>
  </si>
  <si>
    <t>うち新耐震基準に適合しない建物があり、未改修の建物がある学校数</t>
    <rPh sb="2" eb="3">
      <t>シン</t>
    </rPh>
    <rPh sb="3" eb="5">
      <t>タイシン</t>
    </rPh>
    <rPh sb="5" eb="7">
      <t>キジュン</t>
    </rPh>
    <rPh sb="8" eb="10">
      <t>テキゴウ</t>
    </rPh>
    <rPh sb="13" eb="15">
      <t>タテモノ</t>
    </rPh>
    <rPh sb="19" eb="22">
      <t>ミカイシュウ</t>
    </rPh>
    <rPh sb="23" eb="25">
      <t>タテモノ</t>
    </rPh>
    <rPh sb="28" eb="30">
      <t>ガッコウ</t>
    </rPh>
    <rPh sb="30" eb="31">
      <t>カズ</t>
    </rPh>
    <phoneticPr fontId="11"/>
  </si>
  <si>
    <t>G</t>
    <phoneticPr fontId="11"/>
  </si>
  <si>
    <t>○学校数で入力・・・２（建物ごとに避難所指定がされていた場合（両方の表へ回答））</t>
    <rPh sb="12" eb="14">
      <t>タテモノ</t>
    </rPh>
    <rPh sb="17" eb="20">
      <t>ヒナンジョ</t>
    </rPh>
    <rPh sb="20" eb="22">
      <t>シテイ</t>
    </rPh>
    <rPh sb="28" eb="30">
      <t>バアイ</t>
    </rPh>
    <rPh sb="31" eb="33">
      <t>リョウホウ</t>
    </rPh>
    <rPh sb="34" eb="35">
      <t>ヒョウ</t>
    </rPh>
    <rPh sb="36" eb="38">
      <t>カイトウ</t>
    </rPh>
    <phoneticPr fontId="11"/>
  </si>
  <si>
    <t>(単位：学校数）</t>
    <phoneticPr fontId="11"/>
  </si>
  <si>
    <t>○学校数で入力・・・３（１と２の合計）</t>
    <rPh sb="16" eb="18">
      <t>ゴウケイ</t>
    </rPh>
    <phoneticPr fontId="11"/>
  </si>
  <si>
    <r>
      <t>補助対象となる事業経費が</t>
    </r>
    <r>
      <rPr>
        <sz val="11"/>
        <color rgb="FFFF0000"/>
        <rFont val="ＭＳ Ｐゴシック"/>
        <family val="3"/>
        <charset val="128"/>
        <scheme val="minor"/>
      </rPr>
      <t>３００万円以上</t>
    </r>
    <r>
      <rPr>
        <sz val="11"/>
        <color theme="1"/>
        <rFont val="ＭＳ Ｐゴシック"/>
        <family val="2"/>
        <charset val="128"/>
        <scheme val="minor"/>
      </rPr>
      <t>であることを確認して、「○」を選択してください。</t>
    </r>
    <rPh sb="0" eb="2">
      <t>ホジョ</t>
    </rPh>
    <rPh sb="2" eb="4">
      <t>タイショウ</t>
    </rPh>
    <rPh sb="7" eb="9">
      <t>ジギョウ</t>
    </rPh>
    <rPh sb="9" eb="11">
      <t>ケイヒ</t>
    </rPh>
    <rPh sb="15" eb="16">
      <t>マン</t>
    </rPh>
    <rPh sb="16" eb="17">
      <t>エン</t>
    </rPh>
    <rPh sb="17" eb="19">
      <t>イジョウ</t>
    </rPh>
    <rPh sb="25" eb="27">
      <t>カクニン</t>
    </rPh>
    <rPh sb="34" eb="36">
      <t>センタク</t>
    </rPh>
    <phoneticPr fontId="35"/>
  </si>
  <si>
    <r>
      <t>・下記【チェック項目Ⅰ～Ⅲ】について、全ての事項に回答し、</t>
    </r>
    <r>
      <rPr>
        <b/>
        <u/>
        <sz val="11"/>
        <color rgb="FFFF0000"/>
        <rFont val="ＭＳ Ｐゴシック"/>
        <family val="3"/>
        <charset val="128"/>
        <scheme val="minor"/>
      </rPr>
      <t>右端の「判定」が全て「ＯＫ」になったことを
確認した上で</t>
    </r>
    <r>
      <rPr>
        <sz val="11"/>
        <color rgb="FFFF0000"/>
        <rFont val="ＭＳ Ｐゴシック"/>
        <family val="3"/>
        <charset val="128"/>
        <scheme val="minor"/>
      </rPr>
      <t>計画調書等必要書類を提出してください。</t>
    </r>
    <r>
      <rPr>
        <sz val="11"/>
        <color theme="1"/>
        <rFont val="ＭＳ Ｐゴシック"/>
        <family val="3"/>
        <charset val="128"/>
        <scheme val="minor"/>
      </rPr>
      <t xml:space="preserve">
・回答はドロップダウンリストより　【「○」、「×」、「該当なし」】　を選択してください。</t>
    </r>
    <rPh sb="29" eb="31">
      <t>ミギハシ</t>
    </rPh>
    <rPh sb="33" eb="35">
      <t>ハンテイ</t>
    </rPh>
    <rPh sb="37" eb="38">
      <t>スベ</t>
    </rPh>
    <rPh sb="51" eb="53">
      <t>カクニン</t>
    </rPh>
    <rPh sb="57" eb="59">
      <t>ケイカク</t>
    </rPh>
    <rPh sb="59" eb="61">
      <t>チョウショ</t>
    </rPh>
    <rPh sb="61" eb="62">
      <t>トウ</t>
    </rPh>
    <rPh sb="62" eb="64">
      <t>ヒツヨウ</t>
    </rPh>
    <rPh sb="64" eb="66">
      <t>ショルイ</t>
    </rPh>
    <phoneticPr fontId="35"/>
  </si>
  <si>
    <r>
      <t>入札の内容がわかる書類、見積書
※　見積書は頭紙だけでなく、</t>
    </r>
    <r>
      <rPr>
        <u/>
        <sz val="11"/>
        <color theme="1"/>
        <rFont val="ＭＳ Ｐゴシック"/>
        <family val="3"/>
        <charset val="128"/>
        <scheme val="minor"/>
      </rPr>
      <t>明細部分も提出願います。</t>
    </r>
    <r>
      <rPr>
        <sz val="11"/>
        <rFont val="ＭＳ Ｐゴシック"/>
        <family val="3"/>
        <charset val="128"/>
      </rPr>
      <t xml:space="preserve">
※　</t>
    </r>
    <r>
      <rPr>
        <u/>
        <sz val="11"/>
        <color theme="1"/>
        <rFont val="ＭＳ Ｐゴシック"/>
        <family val="3"/>
        <charset val="128"/>
        <scheme val="minor"/>
      </rPr>
      <t>不採択の見積書についても提出願います。</t>
    </r>
    <rPh sb="0" eb="2">
      <t>ニュウサツ</t>
    </rPh>
    <rPh sb="3" eb="5">
      <t>ナイヨウ</t>
    </rPh>
    <rPh sb="9" eb="11">
      <t>ショルイ</t>
    </rPh>
    <rPh sb="12" eb="15">
      <t>ミツモリショ</t>
    </rPh>
    <phoneticPr fontId="35"/>
  </si>
  <si>
    <t>06_見積整理表の合計（K64）と金額が一致している場合、文字が赤くなります。</t>
    <rPh sb="3" eb="9">
      <t>ミツモリセイ</t>
    </rPh>
    <rPh sb="9" eb="11">
      <t>ゴウケイ</t>
    </rPh>
    <rPh sb="17" eb="19">
      <t>キンガク</t>
    </rPh>
    <rPh sb="20" eb="22">
      <t>イッチ</t>
    </rPh>
    <rPh sb="26" eb="28">
      <t>バアイ</t>
    </rPh>
    <rPh sb="29" eb="31">
      <t>モジ</t>
    </rPh>
    <rPh sb="32" eb="33">
      <t>アカ</t>
    </rPh>
    <phoneticPr fontId="11"/>
  </si>
  <si>
    <t>補助希望額が下限を上回っている場合、文字が赤くなります。</t>
    <rPh sb="0" eb="2">
      <t>ホジョ</t>
    </rPh>
    <rPh sb="2" eb="4">
      <t>キボウ</t>
    </rPh>
    <rPh sb="4" eb="5">
      <t>ガク</t>
    </rPh>
    <rPh sb="6" eb="8">
      <t>カゲン</t>
    </rPh>
    <rPh sb="9" eb="11">
      <t>ウワマワ</t>
    </rPh>
    <rPh sb="15" eb="17">
      <t>バアイ</t>
    </rPh>
    <rPh sb="18" eb="20">
      <t>モジ</t>
    </rPh>
    <rPh sb="21" eb="22">
      <t>アカ</t>
    </rPh>
    <phoneticPr fontId="11"/>
  </si>
  <si>
    <t>05_見積整理表の合計（O64）と金額が一致している場合、文字が赤くなります。</t>
    <rPh sb="3" eb="9">
      <t>ミツモリセイ</t>
    </rPh>
    <rPh sb="9" eb="11">
      <t>ゴウケイ</t>
    </rPh>
    <rPh sb="17" eb="19">
      <t>キンガク</t>
    </rPh>
    <rPh sb="20" eb="22">
      <t>イッチ</t>
    </rPh>
    <rPh sb="26" eb="28">
      <t>バアイ</t>
    </rPh>
    <rPh sb="29" eb="31">
      <t>モジ</t>
    </rPh>
    <rPh sb="32" eb="33">
      <t>アカ</t>
    </rPh>
    <phoneticPr fontId="11"/>
  </si>
  <si>
    <t>電子メールでの提出についてですが、以下について確認して、「○」を選択してください。
・本エクセルファイルを紙提出に加え、電子メールでも提出すること。
・電子メールで提出する資料については、PDF化をせず、エクセルファイルのまま提出すること。</t>
    <phoneticPr fontId="35"/>
  </si>
  <si>
    <t>消費税</t>
    <rPh sb="0" eb="3">
      <t>ショウヒゼイ</t>
    </rPh>
    <phoneticPr fontId="11"/>
  </si>
  <si>
    <t>品名</t>
    <rPh sb="0" eb="2">
      <t>ヒンメイ</t>
    </rPh>
    <phoneticPr fontId="11"/>
  </si>
  <si>
    <t>過去３年度分の資金収支決算書の写し</t>
    <rPh sb="0" eb="2">
      <t>カコ</t>
    </rPh>
    <rPh sb="3" eb="6">
      <t>ネンドブン</t>
    </rPh>
    <rPh sb="7" eb="9">
      <t>シキン</t>
    </rPh>
    <rPh sb="9" eb="11">
      <t>シュウシ</t>
    </rPh>
    <rPh sb="11" eb="14">
      <t>ケッサンショ</t>
    </rPh>
    <rPh sb="15" eb="16">
      <t>ウツ</t>
    </rPh>
    <phoneticPr fontId="35"/>
  </si>
  <si>
    <t>確　認　事　項　（「資金収支決算書」）</t>
    <rPh sb="0" eb="1">
      <t>アキラ</t>
    </rPh>
    <rPh sb="2" eb="3">
      <t>シノブ</t>
    </rPh>
    <rPh sb="4" eb="5">
      <t>コト</t>
    </rPh>
    <rPh sb="6" eb="7">
      <t>コウ</t>
    </rPh>
    <rPh sb="10" eb="11">
      <t>シ</t>
    </rPh>
    <rPh sb="11" eb="12">
      <t>キン</t>
    </rPh>
    <rPh sb="12" eb="13">
      <t>オサム</t>
    </rPh>
    <rPh sb="13" eb="14">
      <t>シ</t>
    </rPh>
    <rPh sb="14" eb="16">
      <t>ケッサン</t>
    </rPh>
    <rPh sb="16" eb="17">
      <t>ショ</t>
    </rPh>
    <phoneticPr fontId="35"/>
  </si>
  <si>
    <t>「資金収支決算書」について、歳出入の総計が一致していること（複数の学校を持つ学校法人で、会計管理が法人全体でなされており歳出入の総計が一致しない場合、その旨が下部に記載されていること）を確認して、「〇」を選択してください。</t>
    <rPh sb="16" eb="17">
      <t>ニュウ</t>
    </rPh>
    <rPh sb="30" eb="32">
      <t>フクスウ</t>
    </rPh>
    <rPh sb="33" eb="35">
      <t>ガッコウ</t>
    </rPh>
    <rPh sb="36" eb="37">
      <t>モ</t>
    </rPh>
    <rPh sb="38" eb="40">
      <t>ガッコウ</t>
    </rPh>
    <rPh sb="40" eb="42">
      <t>ホウジン</t>
    </rPh>
    <rPh sb="44" eb="48">
      <t>カイケイカンリ</t>
    </rPh>
    <rPh sb="49" eb="53">
      <t>ホウジンゼンタイ</t>
    </rPh>
    <rPh sb="60" eb="63">
      <t>サイシュツニュウ</t>
    </rPh>
    <rPh sb="64" eb="66">
      <t>ソウケイ</t>
    </rPh>
    <rPh sb="67" eb="69">
      <t>イッチ</t>
    </rPh>
    <rPh sb="72" eb="74">
      <t>バアイ</t>
    </rPh>
    <rPh sb="77" eb="78">
      <t>ムネ</t>
    </rPh>
    <rPh sb="79" eb="81">
      <t>カブ</t>
    </rPh>
    <rPh sb="82" eb="84">
      <t>キサイ</t>
    </rPh>
    <phoneticPr fontId="11"/>
  </si>
  <si>
    <t>法人番号
（12桁）</t>
    <rPh sb="0" eb="2">
      <t>ホウジン</t>
    </rPh>
    <rPh sb="2" eb="4">
      <t>バンゴウ</t>
    </rPh>
    <rPh sb="8" eb="9">
      <t>ケタ</t>
    </rPh>
    <phoneticPr fontId="11"/>
  </si>
  <si>
    <t>令和　年　月</t>
    <rPh sb="0" eb="1">
      <t>レイ</t>
    </rPh>
    <rPh sb="1" eb="2">
      <t>ワ</t>
    </rPh>
    <rPh sb="3" eb="4">
      <t>ネン</t>
    </rPh>
    <rPh sb="5" eb="6">
      <t>ガツ</t>
    </rPh>
    <phoneticPr fontId="11"/>
  </si>
  <si>
    <t>事業着手時期</t>
    <rPh sb="0" eb="2">
      <t>ジギョウ</t>
    </rPh>
    <rPh sb="2" eb="4">
      <t>チャクシュ</t>
    </rPh>
    <rPh sb="4" eb="6">
      <t>ジキ</t>
    </rPh>
    <phoneticPr fontId="11"/>
  </si>
  <si>
    <t>事業完了予定時期</t>
    <rPh sb="0" eb="2">
      <t>ジギョウ</t>
    </rPh>
    <rPh sb="2" eb="4">
      <t>カンリョウ</t>
    </rPh>
    <rPh sb="4" eb="6">
      <t>ヨテイ</t>
    </rPh>
    <rPh sb="6" eb="8">
      <t>ジキ</t>
    </rPh>
    <phoneticPr fontId="11"/>
  </si>
  <si>
    <t>（防災機能等強化緊急特別推進事業（バリアフリー化））共通様式［学校法人作成］</t>
    <rPh sb="1" eb="3">
      <t>ボウサイ</t>
    </rPh>
    <rPh sb="3" eb="5">
      <t>キノウ</t>
    </rPh>
    <rPh sb="5" eb="6">
      <t>トウ</t>
    </rPh>
    <rPh sb="6" eb="8">
      <t>キョウカ</t>
    </rPh>
    <rPh sb="8" eb="10">
      <t>キンキュウ</t>
    </rPh>
    <rPh sb="10" eb="12">
      <t>トクベツ</t>
    </rPh>
    <rPh sb="12" eb="14">
      <t>スイシン</t>
    </rPh>
    <rPh sb="14" eb="16">
      <t>ジギョウ</t>
    </rPh>
    <rPh sb="23" eb="24">
      <t>カ</t>
    </rPh>
    <phoneticPr fontId="35"/>
  </si>
  <si>
    <r>
      <t>「各工事（品目）におけるバリアフリー化との関連性」の説明
（各工事（品目）が、学校施設のバリアフリー化という観点からどのように関連があるのか、どうして必要となるのか、</t>
    </r>
    <r>
      <rPr>
        <b/>
        <sz val="11"/>
        <color theme="1"/>
        <rFont val="ＭＳ Ｐゴシック"/>
        <family val="3"/>
        <charset val="128"/>
        <scheme val="minor"/>
      </rPr>
      <t>具体的・詳細</t>
    </r>
    <r>
      <rPr>
        <sz val="11"/>
        <color theme="1"/>
        <rFont val="ＭＳ Ｐゴシック"/>
        <family val="3"/>
        <charset val="128"/>
        <scheme val="minor"/>
      </rPr>
      <t>に記載してください。）</t>
    </r>
    <rPh sb="23" eb="24">
      <t>セイ</t>
    </rPh>
    <rPh sb="26" eb="28">
      <t>セツメイ</t>
    </rPh>
    <rPh sb="30" eb="31">
      <t>カク</t>
    </rPh>
    <rPh sb="31" eb="33">
      <t>コウジ</t>
    </rPh>
    <rPh sb="34" eb="36">
      <t>ヒンモク</t>
    </rPh>
    <rPh sb="39" eb="43">
      <t>ガッコウシセツ</t>
    </rPh>
    <rPh sb="50" eb="51">
      <t>カ</t>
    </rPh>
    <rPh sb="54" eb="56">
      <t>カンテン</t>
    </rPh>
    <rPh sb="63" eb="65">
      <t>カンレン</t>
    </rPh>
    <rPh sb="75" eb="77">
      <t>ヒツヨウ</t>
    </rPh>
    <rPh sb="83" eb="86">
      <t>グタイテキ</t>
    </rPh>
    <rPh sb="87" eb="89">
      <t>ショウサイ</t>
    </rPh>
    <rPh sb="90" eb="92">
      <t>キサイ</t>
    </rPh>
    <phoneticPr fontId="35"/>
  </si>
  <si>
    <t>工事等の説明一覧（実施設計費）</t>
    <rPh sb="0" eb="2">
      <t>コウジ</t>
    </rPh>
    <rPh sb="2" eb="3">
      <t>トウ</t>
    </rPh>
    <rPh sb="4" eb="6">
      <t>セツメイ</t>
    </rPh>
    <rPh sb="6" eb="8">
      <t>イチラン</t>
    </rPh>
    <rPh sb="9" eb="14">
      <t>ジッシセッケイヒ</t>
    </rPh>
    <phoneticPr fontId="35"/>
  </si>
  <si>
    <t>工事等の説明一覧（工事費）</t>
    <rPh sb="0" eb="2">
      <t>コウジ</t>
    </rPh>
    <rPh sb="2" eb="3">
      <t>トウ</t>
    </rPh>
    <rPh sb="4" eb="6">
      <t>セツメイ</t>
    </rPh>
    <rPh sb="6" eb="8">
      <t>イチラン</t>
    </rPh>
    <rPh sb="9" eb="11">
      <t>コウジ</t>
    </rPh>
    <rPh sb="11" eb="12">
      <t>ヒ</t>
    </rPh>
    <phoneticPr fontId="35"/>
  </si>
  <si>
    <t>⑫</t>
    <phoneticPr fontId="11"/>
  </si>
  <si>
    <t>⑬</t>
    <phoneticPr fontId="11"/>
  </si>
  <si>
    <t>⑭</t>
    <phoneticPr fontId="11"/>
  </si>
  <si>
    <t>⑮</t>
    <phoneticPr fontId="11"/>
  </si>
  <si>
    <t>令和６年度私立高等学校等の実態調査の様式3-2-7-1</t>
    <rPh sb="0" eb="2">
      <t>レイワ</t>
    </rPh>
    <rPh sb="3" eb="5">
      <t>ネンド</t>
    </rPh>
    <rPh sb="5" eb="12">
      <t>シリツコウトウガッコウトウ</t>
    </rPh>
    <rPh sb="13" eb="17">
      <t>ジッタイチョウサ</t>
    </rPh>
    <rPh sb="18" eb="20">
      <t>ヨウシキ</t>
    </rPh>
    <phoneticPr fontId="11"/>
  </si>
  <si>
    <t>令和８年度　専修学校防災機能等強化緊急特別推進事業
（バリアフリー化）計画調書</t>
    <phoneticPr fontId="11"/>
  </si>
  <si>
    <t>教員・生徒数調書（令和８年4月1日現在）</t>
    <phoneticPr fontId="11"/>
  </si>
  <si>
    <t>専修学校の耐震化状況（令和7年5月1日時点）</t>
    <rPh sb="11" eb="12">
      <t>レイ</t>
    </rPh>
    <rPh sb="12" eb="13">
      <t>ワ</t>
    </rPh>
    <rPh sb="14" eb="15">
      <t>ネン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</si>
</sst>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11]ggge&quot;年&quot;m&quot;月&quot;d&quot;日&quot;;@"/>
    <numFmt numFmtId="177" formatCode="#,##0_);[Red]\(#,##0\)"/>
    <numFmt numFmtId="178" formatCode="#,##0_ "/>
    <numFmt numFmtId="179" formatCode="#,##0_ ;[Red]\-#,##0\ "/>
    <numFmt numFmtId="180" formatCode="#,##0;&quot;△ &quot;#,##0"/>
    <numFmt numFmtId="181" formatCode="#,##0&quot;円&quot;"/>
    <numFmt numFmtId="182" formatCode="#,##0;&quot;▲ &quot;#,##0"/>
    <numFmt numFmtId="183" formatCode="#,##0&quot;棟&quot;;[Red]\-#,##0&quot;棟&quot;"/>
    <numFmt numFmtId="184" formatCode="#,##0.00&quot;㎡&quot;;[Red]\-#,##0.00&quot;㎡&quot;"/>
    <numFmt numFmtId="185" formatCode="0.0%"/>
  </numFmts>
  <fonts count="9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sz val="11"/>
      <name val="ＭＳ 明朝"/>
      <family val="1"/>
      <charset val="128"/>
    </font>
    <font>
      <b/>
      <sz val="14"/>
      <name val="ＭＳ Ｐゴシック"/>
      <family val="3"/>
      <charset val="128"/>
    </font>
    <font>
      <sz val="14"/>
      <name val="ＭＳ 明朝"/>
      <family val="1"/>
      <charset val="128"/>
    </font>
    <font>
      <b/>
      <sz val="9"/>
      <color indexed="81"/>
      <name val="ＭＳ Ｐゴシック"/>
      <family val="3"/>
      <charset val="128"/>
    </font>
    <font>
      <sz val="9"/>
      <color indexed="10"/>
      <name val="ＭＳ Ｐゴシック"/>
      <family val="3"/>
      <charset val="128"/>
    </font>
    <font>
      <b/>
      <sz val="16"/>
      <name val="ＭＳ Ｐゴシック"/>
      <family val="3"/>
      <charset val="128"/>
    </font>
    <font>
      <sz val="16"/>
      <name val="ＭＳ Ｐ明朝"/>
      <family val="1"/>
      <charset val="128"/>
    </font>
    <font>
      <sz val="11"/>
      <name val="ＭＳ Ｐ明朝"/>
      <family val="1"/>
      <charset val="128"/>
    </font>
    <font>
      <sz val="12"/>
      <name val="ＭＳ Ｐ明朝"/>
      <family val="1"/>
      <charset val="128"/>
    </font>
    <font>
      <sz val="14"/>
      <name val="ＭＳ Ｐ明朝"/>
      <family val="1"/>
      <charset val="128"/>
    </font>
    <font>
      <b/>
      <sz val="11"/>
      <name val="ＭＳ Ｐ明朝"/>
      <family val="1"/>
      <charset val="128"/>
    </font>
    <font>
      <b/>
      <sz val="14"/>
      <name val="ＭＳ Ｐ明朝"/>
      <family val="1"/>
      <charset val="128"/>
    </font>
    <font>
      <sz val="11"/>
      <color indexed="10"/>
      <name val="ＭＳ Ｐ明朝"/>
      <family val="1"/>
      <charset val="128"/>
    </font>
    <font>
      <b/>
      <sz val="11"/>
      <color indexed="10"/>
      <name val="ＭＳ Ｐゴシック"/>
      <family val="3"/>
      <charset val="128"/>
    </font>
    <font>
      <b/>
      <sz val="11"/>
      <color indexed="81"/>
      <name val="ＭＳ Ｐゴシック"/>
      <family val="3"/>
      <charset val="128"/>
    </font>
    <font>
      <sz val="9"/>
      <color indexed="81"/>
      <name val="ＭＳ Ｐゴシック"/>
      <family val="3"/>
      <charset val="128"/>
    </font>
    <font>
      <b/>
      <sz val="14"/>
      <name val="ＭＳ Ｐゴシック"/>
      <family val="3"/>
      <charset val="128"/>
      <scheme val="minor"/>
    </font>
    <font>
      <sz val="12"/>
      <name val="ＭＳ Ｐゴシック"/>
      <family val="3"/>
      <charset val="128"/>
    </font>
    <font>
      <sz val="12"/>
      <name val="ＭＳ ゴシック"/>
      <family val="3"/>
      <charset val="128"/>
    </font>
    <font>
      <b/>
      <u/>
      <sz val="9"/>
      <color indexed="39"/>
      <name val="ＭＳ Ｐゴシック"/>
      <family val="3"/>
      <charset val="128"/>
    </font>
    <font>
      <b/>
      <sz val="9"/>
      <color indexed="39"/>
      <name val="ＭＳ Ｐゴシック"/>
      <family val="3"/>
      <charset val="128"/>
    </font>
    <font>
      <b/>
      <sz val="18"/>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1"/>
      <color rgb="FFFF0000"/>
      <name val="ＭＳ Ｐゴシック"/>
      <family val="3"/>
      <charset val="128"/>
      <scheme val="minor"/>
    </font>
    <font>
      <b/>
      <u/>
      <sz val="11"/>
      <color rgb="FFFF0000"/>
      <name val="ＭＳ Ｐゴシック"/>
      <family val="3"/>
      <charset val="128"/>
      <scheme val="minor"/>
    </font>
    <font>
      <sz val="10"/>
      <color theme="1"/>
      <name val="ＭＳ Ｐゴシック"/>
      <family val="2"/>
      <charset val="128"/>
      <scheme val="minor"/>
    </font>
    <font>
      <u/>
      <sz val="11"/>
      <color theme="1"/>
      <name val="ＭＳ Ｐゴシック"/>
      <family val="3"/>
      <charset val="128"/>
      <scheme val="minor"/>
    </font>
    <font>
      <b/>
      <u/>
      <sz val="11"/>
      <color rgb="FF0070C0"/>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b/>
      <sz val="9"/>
      <color rgb="FF002060"/>
      <name val="ＭＳ Ｐゴシック"/>
      <family val="3"/>
      <charset val="128"/>
      <scheme val="minor"/>
    </font>
    <font>
      <b/>
      <sz val="11"/>
      <color rgb="FF002060"/>
      <name val="ＭＳ Ｐゴシック"/>
      <family val="3"/>
      <charset val="128"/>
      <scheme val="minor"/>
    </font>
    <font>
      <sz val="11"/>
      <color rgb="FF002060"/>
      <name val="ＭＳ Ｐゴシック"/>
      <family val="3"/>
      <charset val="128"/>
      <scheme val="minor"/>
    </font>
    <font>
      <b/>
      <sz val="12"/>
      <color theme="1"/>
      <name val="ＭＳ Ｐゴシック"/>
      <family val="3"/>
      <charset val="128"/>
      <scheme val="minor"/>
    </font>
    <font>
      <b/>
      <sz val="10"/>
      <color theme="1"/>
      <name val="ＭＳ Ｐゴシック"/>
      <family val="2"/>
      <charset val="128"/>
      <scheme val="minor"/>
    </font>
    <font>
      <b/>
      <sz val="8"/>
      <color theme="1"/>
      <name val="ＭＳ Ｐゴシック"/>
      <family val="3"/>
      <charset val="128"/>
      <scheme val="minor"/>
    </font>
    <font>
      <b/>
      <u/>
      <sz val="9"/>
      <color indexed="10"/>
      <name val="ＭＳ Ｐゴシック"/>
      <family val="3"/>
      <charset val="128"/>
    </font>
    <font>
      <b/>
      <u/>
      <sz val="10"/>
      <color indexed="10"/>
      <name val="ＭＳ Ｐゴシック"/>
      <family val="3"/>
      <charset val="128"/>
    </font>
    <font>
      <b/>
      <u/>
      <sz val="14"/>
      <color indexed="10"/>
      <name val="ＭＳ Ｐゴシック"/>
      <family val="3"/>
      <charset val="128"/>
    </font>
    <font>
      <sz val="14"/>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sz val="12"/>
      <name val="ＭＳ Ｐゴシック"/>
      <family val="3"/>
      <charset val="128"/>
    </font>
    <font>
      <b/>
      <sz val="16"/>
      <name val="ＭＳ Ｐ明朝"/>
      <family val="1"/>
      <charset val="128"/>
    </font>
    <font>
      <sz val="9"/>
      <name val="ＭＳ Ｐ明朝"/>
      <family val="1"/>
      <charset val="128"/>
    </font>
    <font>
      <b/>
      <sz val="9"/>
      <color indexed="81"/>
      <name val="MS P ゴシック"/>
      <family val="3"/>
      <charset val="128"/>
    </font>
    <font>
      <sz val="11"/>
      <name val="ＭＳ Ｐゴシック"/>
      <family val="3"/>
      <charset val="128"/>
      <scheme val="minor"/>
    </font>
    <font>
      <b/>
      <sz val="13"/>
      <name val="ＭＳ ゴシック"/>
      <family val="3"/>
      <charset val="128"/>
    </font>
    <font>
      <sz val="14"/>
      <name val="ＭＳ Ｐゴシック"/>
      <family val="3"/>
      <charset val="128"/>
    </font>
    <font>
      <b/>
      <u/>
      <sz val="13"/>
      <color indexed="10"/>
      <name val="ＭＳ ゴシック"/>
      <family val="3"/>
      <charset val="128"/>
    </font>
    <font>
      <b/>
      <sz val="20"/>
      <name val="ＭＳ Ｐゴシック"/>
      <family val="3"/>
      <charset val="128"/>
    </font>
    <font>
      <b/>
      <u/>
      <sz val="20"/>
      <name val="ＭＳ Ｐゴシック"/>
      <family val="3"/>
      <charset val="128"/>
    </font>
    <font>
      <b/>
      <sz val="18"/>
      <color rgb="FFFF0000"/>
      <name val="ＭＳ Ｐゴシック"/>
      <family val="3"/>
      <charset val="128"/>
    </font>
    <font>
      <b/>
      <u/>
      <sz val="18"/>
      <color indexed="10"/>
      <name val="ＭＳ Ｐゴシック"/>
      <family val="3"/>
      <charset val="128"/>
    </font>
    <font>
      <b/>
      <sz val="18"/>
      <color indexed="10"/>
      <name val="ＭＳ Ｐゴシック"/>
      <family val="3"/>
      <charset val="128"/>
    </font>
    <font>
      <sz val="10"/>
      <name val="ＭＳ Ｐゴシック"/>
      <family val="3"/>
      <charset val="128"/>
    </font>
    <font>
      <sz val="9"/>
      <name val="ＭＳ Ｐゴシック"/>
      <family val="3"/>
      <charset val="128"/>
    </font>
    <font>
      <b/>
      <sz val="14"/>
      <color rgb="FFFF0000"/>
      <name val="ＭＳ Ｐゴシック"/>
      <family val="3"/>
      <charset val="128"/>
    </font>
    <font>
      <b/>
      <sz val="14"/>
      <color indexed="10"/>
      <name val="ＭＳ Ｐゴシック"/>
      <family val="3"/>
      <charset val="128"/>
    </font>
    <font>
      <u/>
      <sz val="14"/>
      <color rgb="FFFF0000"/>
      <name val="ＭＳ Ｐゴシック"/>
      <family val="3"/>
      <charset val="128"/>
    </font>
    <font>
      <u/>
      <sz val="14"/>
      <color indexed="10"/>
      <name val="ＭＳ Ｐゴシック"/>
      <family val="3"/>
      <charset val="128"/>
    </font>
    <font>
      <u/>
      <sz val="14"/>
      <name val="ＭＳ Ｐゴシック"/>
      <family val="3"/>
      <charset val="128"/>
    </font>
    <font>
      <sz val="11"/>
      <color indexed="9"/>
      <name val="ＭＳ Ｐゴシック"/>
      <family val="3"/>
      <charset val="128"/>
    </font>
    <font>
      <b/>
      <sz val="18"/>
      <color rgb="FF0113BF"/>
      <name val="ＭＳ Ｐゴシック"/>
      <family val="3"/>
      <charset val="128"/>
    </font>
    <font>
      <b/>
      <u/>
      <sz val="18"/>
      <color indexed="30"/>
      <name val="ＭＳ Ｐゴシック"/>
      <family val="3"/>
      <charset val="128"/>
    </font>
    <font>
      <b/>
      <sz val="18"/>
      <color indexed="30"/>
      <name val="ＭＳ Ｐゴシック"/>
      <family val="3"/>
      <charset val="128"/>
    </font>
    <font>
      <sz val="12"/>
      <color indexed="55"/>
      <name val="ＭＳ Ｐゴシック"/>
      <family val="3"/>
      <charset val="128"/>
    </font>
    <font>
      <u/>
      <sz val="14"/>
      <color rgb="FF0113BF"/>
      <name val="ＭＳ Ｐゴシック"/>
      <family val="3"/>
      <charset val="128"/>
    </font>
    <font>
      <b/>
      <u/>
      <sz val="14"/>
      <color indexed="30"/>
      <name val="ＭＳ Ｐゴシック"/>
      <family val="3"/>
      <charset val="128"/>
    </font>
    <font>
      <u/>
      <sz val="14"/>
      <color indexed="30"/>
      <name val="ＭＳ Ｐゴシック"/>
      <family val="3"/>
      <charset val="128"/>
    </font>
    <font>
      <sz val="14"/>
      <color rgb="FF0113BF"/>
      <name val="ＭＳ Ｐゴシック"/>
      <family val="3"/>
      <charset val="128"/>
    </font>
    <font>
      <sz val="20"/>
      <name val="ＭＳ Ｐゴシック"/>
      <family val="3"/>
      <charset val="128"/>
    </font>
    <font>
      <sz val="8"/>
      <name val="ＭＳ Ｐゴシック"/>
      <family val="3"/>
      <charset val="128"/>
    </font>
    <font>
      <sz val="12"/>
      <color theme="0"/>
      <name val="ＭＳ Ｐゴシック"/>
      <family val="3"/>
      <charset val="128"/>
    </font>
    <font>
      <sz val="36"/>
      <color rgb="FFFF0000"/>
      <name val="ＭＳ Ｐゴシック"/>
      <family val="3"/>
      <charset val="128"/>
    </font>
    <font>
      <sz val="20"/>
      <color rgb="FFFF0000"/>
      <name val="ＭＳ Ｐゴシック"/>
      <family val="3"/>
      <charset val="128"/>
    </font>
    <font>
      <u/>
      <sz val="9"/>
      <color indexed="81"/>
      <name val="ＭＳ Ｐゴシック"/>
      <family val="3"/>
      <charset val="128"/>
    </font>
    <font>
      <b/>
      <sz val="16"/>
      <color indexed="81"/>
      <name val="ＭＳ Ｐゴシック"/>
      <family val="3"/>
      <charset val="128"/>
    </font>
    <font>
      <sz val="11"/>
      <color rgb="FFFF0000"/>
      <name val="ＭＳ Ｐゴシック"/>
      <family val="3"/>
      <charset val="128"/>
    </font>
    <font>
      <b/>
      <sz val="11"/>
      <color indexed="81"/>
      <name val="MS P ゴシック"/>
      <family val="3"/>
      <charset val="128"/>
    </font>
    <font>
      <sz val="11"/>
      <color theme="1"/>
      <name val="ＭＳ 明朝"/>
      <family val="1"/>
      <charset val="128"/>
    </font>
  </fonts>
  <fills count="1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rgb="FFCCFF66"/>
        <bgColor indexed="64"/>
      </patternFill>
    </fill>
    <fill>
      <patternFill patternType="solid">
        <fgColor theme="0" tint="-0.249977111117893"/>
        <bgColor indexed="64"/>
      </patternFill>
    </fill>
    <fill>
      <patternFill patternType="solid">
        <fgColor indexed="22"/>
        <bgColor indexed="64"/>
      </patternFill>
    </fill>
    <fill>
      <patternFill patternType="solid">
        <fgColor rgb="FFFFFF99"/>
        <bgColor indexed="64"/>
      </patternFill>
    </fill>
  </fills>
  <borders count="176">
    <border>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double">
        <color indexed="64"/>
      </bottom>
      <diagonal/>
    </border>
    <border>
      <left style="medium">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dashed">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diagonalDown="1">
      <left style="thin">
        <color indexed="64"/>
      </left>
      <right/>
      <top style="double">
        <color indexed="64"/>
      </top>
      <bottom style="double">
        <color indexed="64"/>
      </bottom>
      <diagonal style="thin">
        <color indexed="64"/>
      </diagonal>
    </border>
    <border diagonalDown="1">
      <left/>
      <right/>
      <top style="double">
        <color indexed="64"/>
      </top>
      <bottom style="double">
        <color indexed="64"/>
      </bottom>
      <diagonal style="thin">
        <color indexed="64"/>
      </diagonal>
    </border>
    <border diagonalDown="1">
      <left/>
      <right style="medium">
        <color indexed="64"/>
      </right>
      <top style="double">
        <color indexed="64"/>
      </top>
      <bottom style="double">
        <color indexed="64"/>
      </bottom>
      <diagonal style="thin">
        <color indexed="64"/>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top style="dashed">
        <color indexed="64"/>
      </top>
      <bottom/>
      <diagonal/>
    </border>
    <border>
      <left/>
      <right style="thin">
        <color indexed="64"/>
      </right>
      <top style="dashed">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diagonalDown="1">
      <left style="medium">
        <color indexed="64"/>
      </left>
      <right/>
      <top style="double">
        <color indexed="64"/>
      </top>
      <bottom style="medium">
        <color indexed="64"/>
      </bottom>
      <diagonal style="thin">
        <color indexed="64"/>
      </diagonal>
    </border>
    <border diagonalDown="1">
      <left/>
      <right/>
      <top style="double">
        <color indexed="64"/>
      </top>
      <bottom style="medium">
        <color indexed="64"/>
      </bottom>
      <diagonal style="thin">
        <color indexed="64"/>
      </diagonal>
    </border>
    <border diagonalDown="1">
      <left/>
      <right style="medium">
        <color indexed="64"/>
      </right>
      <top style="double">
        <color indexed="64"/>
      </top>
      <bottom style="medium">
        <color indexed="64"/>
      </bottom>
      <diagonal style="thin">
        <color indexed="64"/>
      </diagonal>
    </border>
    <border>
      <left style="medium">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diagonalDown="1">
      <left style="thin">
        <color indexed="64"/>
      </left>
      <right/>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thin">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thick">
        <color rgb="FF00B050"/>
      </bottom>
      <diagonal/>
    </border>
    <border diagonalUp="1">
      <left style="thick">
        <color rgb="FF00B050"/>
      </left>
      <right/>
      <top style="thick">
        <color rgb="FF00B050"/>
      </top>
      <bottom/>
      <diagonal style="thin">
        <color indexed="64"/>
      </diagonal>
    </border>
    <border diagonalUp="1">
      <left/>
      <right style="medium">
        <color indexed="64"/>
      </right>
      <top style="thick">
        <color rgb="FF00B050"/>
      </top>
      <bottom/>
      <diagonal style="thin">
        <color indexed="64"/>
      </diagonal>
    </border>
    <border>
      <left style="medium">
        <color indexed="64"/>
      </left>
      <right style="medium">
        <color indexed="64"/>
      </right>
      <top style="thick">
        <color rgb="FF00B050"/>
      </top>
      <bottom/>
      <diagonal/>
    </border>
    <border>
      <left style="medium">
        <color indexed="64"/>
      </left>
      <right/>
      <top style="thick">
        <color rgb="FF00B050"/>
      </top>
      <bottom/>
      <diagonal/>
    </border>
    <border>
      <left/>
      <right/>
      <top style="thick">
        <color rgb="FF00B050"/>
      </top>
      <bottom/>
      <diagonal/>
    </border>
    <border>
      <left/>
      <right style="thick">
        <color rgb="FF00B050"/>
      </right>
      <top style="thick">
        <color rgb="FF00B050"/>
      </top>
      <bottom/>
      <diagonal/>
    </border>
    <border diagonalUp="1">
      <left style="thick">
        <color rgb="FF00B050"/>
      </left>
      <right/>
      <top/>
      <bottom/>
      <diagonal style="thin">
        <color indexed="64"/>
      </diagonal>
    </border>
    <border diagonalUp="1">
      <left/>
      <right style="medium">
        <color indexed="64"/>
      </right>
      <top/>
      <bottom/>
      <diagonal style="thin">
        <color indexed="64"/>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style="thick">
        <color rgb="FF00B050"/>
      </right>
      <top style="medium">
        <color indexed="64"/>
      </top>
      <bottom/>
      <diagonal/>
    </border>
    <border>
      <left style="medium">
        <color rgb="FFFF0000"/>
      </left>
      <right/>
      <top style="medium">
        <color rgb="FFFF0000"/>
      </top>
      <bottom style="medium">
        <color indexed="64"/>
      </bottom>
      <diagonal/>
    </border>
    <border>
      <left/>
      <right style="medium">
        <color rgb="FFFF0000"/>
      </right>
      <top style="medium">
        <color rgb="FFFF0000"/>
      </top>
      <bottom style="medium">
        <color indexed="64"/>
      </bottom>
      <diagonal/>
    </border>
    <border>
      <left style="medium">
        <color indexed="64"/>
      </left>
      <right style="thick">
        <color rgb="FF00B050"/>
      </right>
      <top/>
      <bottom/>
      <diagonal/>
    </border>
    <border>
      <left style="medium">
        <color rgb="FFFF0000"/>
      </left>
      <right style="thin">
        <color indexed="64"/>
      </right>
      <top style="medium">
        <color indexed="64"/>
      </top>
      <bottom/>
      <diagonal/>
    </border>
    <border>
      <left style="thin">
        <color indexed="64"/>
      </left>
      <right style="medium">
        <color rgb="FFFF0000"/>
      </right>
      <top style="medium">
        <color indexed="64"/>
      </top>
      <bottom/>
      <diagonal/>
    </border>
    <border diagonalUp="1">
      <left style="thick">
        <color rgb="FF00B050"/>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rgb="FFFF0000"/>
      </left>
      <right style="thin">
        <color indexed="64"/>
      </right>
      <top/>
      <bottom style="medium">
        <color indexed="64"/>
      </bottom>
      <diagonal/>
    </border>
    <border>
      <left style="thin">
        <color indexed="64"/>
      </left>
      <right style="medium">
        <color rgb="FFFF0000"/>
      </right>
      <top/>
      <bottom style="medium">
        <color indexed="64"/>
      </bottom>
      <diagonal/>
    </border>
    <border>
      <left/>
      <right style="thin">
        <color indexed="64"/>
      </right>
      <top/>
      <bottom style="medium">
        <color indexed="64"/>
      </bottom>
      <diagonal/>
    </border>
    <border>
      <left style="thick">
        <color rgb="FF00B050"/>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ck">
        <color rgb="FF00B050"/>
      </right>
      <top style="medium">
        <color indexed="64"/>
      </top>
      <bottom style="thin">
        <color indexed="64"/>
      </bottom>
      <diagonal/>
    </border>
    <border>
      <left style="thick">
        <color rgb="FF00B050"/>
      </left>
      <right/>
      <top style="thin">
        <color indexed="64"/>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indexed="64"/>
      </left>
      <right style="thick">
        <color rgb="FF00B050"/>
      </right>
      <top/>
      <bottom style="thin">
        <color indexed="64"/>
      </bottom>
      <diagonal/>
    </border>
    <border>
      <left style="thick">
        <color rgb="FF00B050"/>
      </left>
      <right/>
      <top style="thin">
        <color indexed="64"/>
      </top>
      <bottom style="medium">
        <color indexed="64"/>
      </bottom>
      <diagonal/>
    </border>
    <border>
      <left style="medium">
        <color indexed="64"/>
      </left>
      <right style="thick">
        <color rgb="FF00B050"/>
      </right>
      <top/>
      <bottom style="medium">
        <color indexed="64"/>
      </bottom>
      <diagonal/>
    </border>
    <border>
      <left style="thick">
        <color rgb="FF00B050"/>
      </left>
      <right/>
      <top/>
      <bottom style="thick">
        <color rgb="FF00B050"/>
      </bottom>
      <diagonal/>
    </border>
    <border>
      <left style="medium">
        <color indexed="64"/>
      </left>
      <right style="medium">
        <color indexed="64"/>
      </right>
      <top/>
      <bottom style="thick">
        <color rgb="FF00B050"/>
      </bottom>
      <diagonal/>
    </border>
    <border>
      <left style="medium">
        <color indexed="64"/>
      </left>
      <right style="thin">
        <color indexed="64"/>
      </right>
      <top/>
      <bottom style="thick">
        <color rgb="FF00B050"/>
      </bottom>
      <diagonal/>
    </border>
    <border>
      <left style="thin">
        <color indexed="64"/>
      </left>
      <right/>
      <top/>
      <bottom style="thick">
        <color rgb="FF00B050"/>
      </bottom>
      <diagonal/>
    </border>
    <border>
      <left style="medium">
        <color rgb="FFFF0000"/>
      </left>
      <right style="thin">
        <color indexed="64"/>
      </right>
      <top/>
      <bottom style="thick">
        <color rgb="FF00B050"/>
      </bottom>
      <diagonal/>
    </border>
    <border>
      <left style="thin">
        <color indexed="64"/>
      </left>
      <right style="medium">
        <color rgb="FFFF0000"/>
      </right>
      <top/>
      <bottom style="thick">
        <color rgb="FF00B050"/>
      </bottom>
      <diagonal/>
    </border>
    <border>
      <left/>
      <right style="thin">
        <color indexed="64"/>
      </right>
      <top/>
      <bottom style="thick">
        <color rgb="FF00B050"/>
      </bottom>
      <diagonal/>
    </border>
    <border>
      <left style="thin">
        <color indexed="64"/>
      </left>
      <right style="medium">
        <color indexed="64"/>
      </right>
      <top/>
      <bottom style="thick">
        <color rgb="FF00B050"/>
      </bottom>
      <diagonal/>
    </border>
    <border>
      <left style="medium">
        <color indexed="64"/>
      </left>
      <right style="thick">
        <color rgb="FF00B050"/>
      </right>
      <top/>
      <bottom style="thick">
        <color rgb="FF00B050"/>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diagonalUp="1">
      <left style="thick">
        <color rgb="FF00B050"/>
      </left>
      <right style="medium">
        <color indexed="64"/>
      </right>
      <top style="thick">
        <color rgb="FF00B050"/>
      </top>
      <bottom style="thin">
        <color indexed="64"/>
      </bottom>
      <diagonal style="thin">
        <color indexed="64"/>
      </diagonal>
    </border>
    <border>
      <left style="medium">
        <color indexed="64"/>
      </left>
      <right style="medium">
        <color indexed="64"/>
      </right>
      <top style="thick">
        <color rgb="FF00B050"/>
      </top>
      <bottom style="medium">
        <color indexed="64"/>
      </bottom>
      <diagonal/>
    </border>
    <border>
      <left style="medium">
        <color indexed="64"/>
      </left>
      <right style="thick">
        <color rgb="FF00B050"/>
      </right>
      <top style="thick">
        <color rgb="FF00B050"/>
      </top>
      <bottom style="medium">
        <color indexed="64"/>
      </bottom>
      <diagonal/>
    </border>
    <border>
      <left style="thick">
        <color rgb="FF00B050"/>
      </left>
      <right style="medium">
        <color indexed="64"/>
      </right>
      <top style="thin">
        <color indexed="64"/>
      </top>
      <bottom style="thin">
        <color indexed="64"/>
      </bottom>
      <diagonal/>
    </border>
    <border>
      <left style="thick">
        <color rgb="FF00B050"/>
      </left>
      <right style="medium">
        <color indexed="64"/>
      </right>
      <top style="thin">
        <color indexed="64"/>
      </top>
      <bottom style="thick">
        <color rgb="FF00B050"/>
      </bottom>
      <diagonal/>
    </border>
    <border>
      <left style="medium">
        <color indexed="64"/>
      </left>
      <right style="thick">
        <color rgb="FF00B050"/>
      </right>
      <top style="thin">
        <color indexed="64"/>
      </top>
      <bottom style="medium">
        <color indexed="64"/>
      </bottom>
      <diagonal/>
    </border>
    <border diagonalUp="1">
      <left style="medium">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left style="medium">
        <color indexed="64"/>
      </left>
      <right style="medium">
        <color indexed="64"/>
      </right>
      <top style="thin">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left style="medium">
        <color rgb="FFFF0000"/>
      </left>
      <right/>
      <top style="medium">
        <color rgb="FFFF0000"/>
      </top>
      <bottom/>
      <diagonal/>
    </border>
    <border>
      <left/>
      <right style="medium">
        <color rgb="FFFF0000"/>
      </right>
      <top style="medium">
        <color rgb="FFFF0000"/>
      </top>
      <bottom/>
      <diagonal/>
    </border>
    <border>
      <left style="thin">
        <color indexed="64"/>
      </left>
      <right/>
      <top/>
      <bottom style="double">
        <color indexed="64"/>
      </bottom>
      <diagonal/>
    </border>
    <border>
      <left/>
      <right style="thin">
        <color indexed="64"/>
      </right>
      <top/>
      <bottom style="double">
        <color indexed="64"/>
      </bottom>
      <diagonal/>
    </border>
  </borders>
  <cellStyleXfs count="14">
    <xf numFmtId="0" fontId="0" fillId="0" borderId="0">
      <alignment vertical="center"/>
    </xf>
    <xf numFmtId="0" fontId="10" fillId="0" borderId="0"/>
    <xf numFmtId="0" fontId="9"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38" fontId="10" fillId="0" borderId="0" applyFont="0" applyFill="0" applyBorder="0" applyAlignment="0" applyProtection="0">
      <alignment vertical="center"/>
    </xf>
    <xf numFmtId="0" fontId="8" fillId="0" borderId="0">
      <alignment vertical="center"/>
    </xf>
    <xf numFmtId="0" fontId="8" fillId="0" borderId="0">
      <alignment vertical="center"/>
    </xf>
    <xf numFmtId="38" fontId="37" fillId="0" borderId="0" applyFont="0" applyFill="0" applyBorder="0" applyAlignment="0" applyProtection="0">
      <alignment vertical="center"/>
    </xf>
    <xf numFmtId="9" fontId="10" fillId="0" borderId="0" applyFont="0" applyFill="0" applyBorder="0" applyAlignment="0" applyProtection="0">
      <alignment vertical="center"/>
    </xf>
    <xf numFmtId="0" fontId="6" fillId="0" borderId="0">
      <alignment vertical="center"/>
    </xf>
  </cellStyleXfs>
  <cellXfs count="866">
    <xf numFmtId="0" fontId="0" fillId="0" borderId="0" xfId="0">
      <alignment vertical="center"/>
    </xf>
    <xf numFmtId="0" fontId="13" fillId="0" borderId="0" xfId="0" applyFont="1" applyAlignment="1">
      <alignment vertical="center" shrinkToFit="1"/>
    </xf>
    <xf numFmtId="0" fontId="13" fillId="0" borderId="1" xfId="0" applyFont="1" applyBorder="1" applyAlignment="1">
      <alignment vertical="center" shrinkToFit="1"/>
    </xf>
    <xf numFmtId="0" fontId="13" fillId="0" borderId="2" xfId="0" applyFont="1" applyBorder="1" applyAlignment="1">
      <alignment horizontal="distributed" vertical="center" justifyLastLine="1"/>
    </xf>
    <xf numFmtId="0" fontId="10" fillId="0" borderId="0" xfId="0" applyFont="1" applyAlignment="1">
      <alignment horizontal="center" vertical="center"/>
    </xf>
    <xf numFmtId="0" fontId="10" fillId="0" borderId="0" xfId="0" applyFont="1">
      <alignment vertical="center"/>
    </xf>
    <xf numFmtId="0" fontId="13" fillId="0" borderId="4" xfId="0" applyFont="1" applyBorder="1" applyAlignment="1">
      <alignment horizontal="distributed" vertical="center" wrapText="1" justifyLastLine="1"/>
    </xf>
    <xf numFmtId="0" fontId="13" fillId="0" borderId="5" xfId="0" applyFont="1" applyBorder="1" applyAlignment="1">
      <alignment horizontal="distributed" vertical="center" justifyLastLine="1"/>
    </xf>
    <xf numFmtId="0" fontId="13" fillId="0" borderId="6" xfId="0" applyFont="1" applyBorder="1" applyAlignment="1">
      <alignment horizontal="distributed" vertical="center" justifyLastLine="1"/>
    </xf>
    <xf numFmtId="0" fontId="13" fillId="0" borderId="7" xfId="0" applyFont="1" applyBorder="1" applyAlignment="1">
      <alignment horizontal="distributed" vertical="center" wrapText="1" justifyLastLine="1"/>
    </xf>
    <xf numFmtId="0" fontId="13" fillId="0" borderId="4" xfId="0" applyFont="1" applyBorder="1" applyAlignment="1">
      <alignment horizontal="distributed" vertical="center" justifyLastLine="1"/>
    </xf>
    <xf numFmtId="0" fontId="13" fillId="0" borderId="8" xfId="0" applyFont="1" applyBorder="1" applyAlignment="1">
      <alignment horizontal="distributed" vertical="center" justifyLastLine="1"/>
    </xf>
    <xf numFmtId="0" fontId="13" fillId="0" borderId="9" xfId="0" applyFont="1" applyBorder="1" applyAlignment="1">
      <alignment horizontal="distributed" vertical="center" wrapText="1" justifyLastLine="1"/>
    </xf>
    <xf numFmtId="0" fontId="13" fillId="0" borderId="10" xfId="0" applyFont="1" applyBorder="1" applyAlignment="1">
      <alignment horizontal="distributed" vertical="center" justifyLastLine="1"/>
    </xf>
    <xf numFmtId="0" fontId="13" fillId="0" borderId="11" xfId="0" applyFont="1" applyBorder="1" applyAlignment="1">
      <alignment horizontal="center" vertical="center" justifyLastLine="1"/>
    </xf>
    <xf numFmtId="177" fontId="15" fillId="0" borderId="12" xfId="0" applyNumberFormat="1" applyFont="1" applyBorder="1">
      <alignment vertical="center"/>
    </xf>
    <xf numFmtId="177" fontId="13" fillId="0" borderId="13" xfId="0" applyNumberFormat="1" applyFont="1" applyBorder="1" applyAlignment="1">
      <alignment horizontal="center" vertical="center"/>
    </xf>
    <xf numFmtId="177" fontId="15" fillId="0" borderId="12" xfId="0" applyNumberFormat="1" applyFont="1" applyBorder="1" applyAlignment="1">
      <alignment horizontal="left" vertical="center"/>
    </xf>
    <xf numFmtId="177" fontId="15" fillId="0" borderId="15" xfId="0" applyNumberFormat="1" applyFont="1" applyBorder="1" applyAlignment="1">
      <alignment horizontal="left" vertical="center"/>
    </xf>
    <xf numFmtId="177" fontId="13" fillId="0" borderId="11" xfId="0" applyNumberFormat="1" applyFont="1" applyBorder="1" applyAlignment="1">
      <alignment horizontal="center" vertical="center"/>
    </xf>
    <xf numFmtId="177" fontId="15" fillId="0" borderId="15" xfId="0" applyNumberFormat="1" applyFont="1" applyBorder="1">
      <alignment vertical="center"/>
    </xf>
    <xf numFmtId="0" fontId="13" fillId="0" borderId="16" xfId="0" applyFont="1" applyBorder="1" applyAlignment="1">
      <alignment horizontal="distributed" vertical="center" justifyLastLine="1"/>
    </xf>
    <xf numFmtId="0" fontId="13" fillId="0" borderId="17" xfId="0" applyFont="1" applyBorder="1" applyAlignment="1">
      <alignment horizontal="center" vertical="center" justifyLastLine="1"/>
    </xf>
    <xf numFmtId="177" fontId="15" fillId="0" borderId="18" xfId="0" applyNumberFormat="1" applyFont="1" applyBorder="1">
      <alignment vertical="center"/>
    </xf>
    <xf numFmtId="177" fontId="13" fillId="0" borderId="19" xfId="0" applyNumberFormat="1" applyFont="1" applyBorder="1" applyAlignment="1">
      <alignment horizontal="center" vertical="center"/>
    </xf>
    <xf numFmtId="177" fontId="15" fillId="0" borderId="20" xfId="0" applyNumberFormat="1" applyFont="1" applyBorder="1">
      <alignment vertical="center"/>
    </xf>
    <xf numFmtId="177" fontId="15" fillId="0" borderId="21" xfId="0" applyNumberFormat="1" applyFont="1" applyBorder="1">
      <alignment vertical="center"/>
    </xf>
    <xf numFmtId="0" fontId="13" fillId="0" borderId="22" xfId="0" applyFont="1" applyBorder="1" applyAlignment="1">
      <alignment horizontal="center" vertical="center" justifyLastLine="1"/>
    </xf>
    <xf numFmtId="177" fontId="15" fillId="0" borderId="23" xfId="0" applyNumberFormat="1" applyFont="1" applyBorder="1">
      <alignment vertical="center"/>
    </xf>
    <xf numFmtId="177" fontId="13" fillId="0" borderId="22" xfId="0" applyNumberFormat="1" applyFont="1" applyBorder="1" applyAlignment="1">
      <alignment horizontal="center" vertical="center"/>
    </xf>
    <xf numFmtId="177" fontId="13" fillId="0" borderId="22" xfId="0" applyNumberFormat="1" applyFont="1" applyBorder="1" applyAlignment="1">
      <alignment horizontal="center" vertical="center" justifyLastLine="1"/>
    </xf>
    <xf numFmtId="177" fontId="15" fillId="0" borderId="24" xfId="0" applyNumberFormat="1" applyFont="1" applyBorder="1">
      <alignment vertical="center"/>
    </xf>
    <xf numFmtId="0" fontId="13" fillId="0" borderId="5" xfId="0" applyFont="1" applyBorder="1" applyAlignment="1">
      <alignment horizontal="distributed" vertical="center" wrapText="1" justifyLastLine="1"/>
    </xf>
    <xf numFmtId="0" fontId="13" fillId="0" borderId="25" xfId="0" applyFont="1" applyBorder="1" applyAlignment="1">
      <alignment horizontal="distributed" vertical="center" justifyLastLine="1"/>
    </xf>
    <xf numFmtId="0" fontId="14" fillId="0" borderId="0" xfId="0" applyFont="1" applyAlignment="1">
      <alignment horizontal="right" vertical="center"/>
    </xf>
    <xf numFmtId="0" fontId="19" fillId="0" borderId="0" xfId="0" applyFont="1" applyAlignment="1">
      <alignment horizontal="centerContinuous" vertical="center"/>
    </xf>
    <xf numFmtId="0" fontId="20" fillId="0" borderId="0" xfId="0" applyFont="1">
      <alignment vertical="center"/>
    </xf>
    <xf numFmtId="0" fontId="20" fillId="0" borderId="29" xfId="0" applyFont="1" applyBorder="1" applyAlignment="1">
      <alignment horizontal="center" vertical="center" wrapText="1" justifyLastLine="1"/>
    </xf>
    <xf numFmtId="177" fontId="20" fillId="0" borderId="30" xfId="0" applyNumberFormat="1" applyFont="1" applyBorder="1" applyAlignment="1">
      <alignment horizontal="center" vertical="center" justifyLastLine="1"/>
    </xf>
    <xf numFmtId="0" fontId="10" fillId="0" borderId="32" xfId="0" applyFont="1" applyBorder="1">
      <alignment vertical="center"/>
    </xf>
    <xf numFmtId="177" fontId="22" fillId="0" borderId="33" xfId="0" applyNumberFormat="1" applyFont="1" applyBorder="1" applyAlignment="1">
      <alignment vertical="center" shrinkToFit="1"/>
    </xf>
    <xf numFmtId="0" fontId="23" fillId="0" borderId="0" xfId="0" applyFont="1">
      <alignment vertical="center"/>
    </xf>
    <xf numFmtId="177" fontId="22" fillId="0" borderId="36" xfId="0" applyNumberFormat="1" applyFont="1" applyBorder="1">
      <alignment vertical="center"/>
    </xf>
    <xf numFmtId="0" fontId="20" fillId="0" borderId="14" xfId="0" applyFont="1" applyBorder="1" applyAlignment="1">
      <alignment horizontal="center" vertical="distributed" textRotation="255" justifyLastLine="1"/>
    </xf>
    <xf numFmtId="0" fontId="20" fillId="0" borderId="41" xfId="0" applyFont="1" applyBorder="1" applyAlignment="1">
      <alignment horizontal="center" vertical="center" wrapText="1" justifyLastLine="1"/>
    </xf>
    <xf numFmtId="0" fontId="20" fillId="0" borderId="43" xfId="0" applyFont="1" applyBorder="1">
      <alignment vertical="center"/>
    </xf>
    <xf numFmtId="178" fontId="20" fillId="0" borderId="43" xfId="0" applyNumberFormat="1" applyFont="1" applyBorder="1">
      <alignment vertical="center"/>
    </xf>
    <xf numFmtId="0" fontId="20" fillId="0" borderId="41" xfId="0" applyFont="1" applyBorder="1">
      <alignment vertical="center"/>
    </xf>
    <xf numFmtId="178" fontId="20" fillId="0" borderId="43" xfId="0" applyNumberFormat="1" applyFont="1" applyBorder="1" applyAlignment="1">
      <alignment horizontal="center" vertical="center"/>
    </xf>
    <xf numFmtId="0" fontId="20" fillId="0" borderId="11" xfId="0" applyFont="1" applyBorder="1" applyAlignment="1">
      <alignment horizontal="center" vertical="distributed" textRotation="255" justifyLastLine="1"/>
    </xf>
    <xf numFmtId="177" fontId="20" fillId="0" borderId="0" xfId="0" applyNumberFormat="1" applyFont="1" applyAlignment="1">
      <alignment vertical="center" shrinkToFit="1"/>
    </xf>
    <xf numFmtId="177" fontId="20" fillId="0" borderId="0" xfId="0" applyNumberFormat="1" applyFont="1">
      <alignment vertical="center"/>
    </xf>
    <xf numFmtId="0" fontId="21" fillId="0" borderId="0" xfId="0" applyFont="1">
      <alignment vertical="center"/>
    </xf>
    <xf numFmtId="0" fontId="23" fillId="0" borderId="77" xfId="0" applyFont="1" applyBorder="1" applyAlignment="1">
      <alignment horizontal="right" vertical="center"/>
    </xf>
    <xf numFmtId="0" fontId="13" fillId="0" borderId="7" xfId="0" applyFont="1" applyBorder="1" applyAlignment="1">
      <alignment horizontal="distributed" vertical="center" justifyLastLine="1"/>
    </xf>
    <xf numFmtId="0" fontId="13" fillId="0" borderId="44" xfId="0" applyFont="1" applyBorder="1" applyAlignment="1">
      <alignment horizontal="distributed" vertical="center" justifyLastLine="1"/>
    </xf>
    <xf numFmtId="0" fontId="0" fillId="0" borderId="0" xfId="0" applyAlignment="1">
      <alignment horizontal="center" vertical="center"/>
    </xf>
    <xf numFmtId="0" fontId="30" fillId="0" borderId="52" xfId="0" applyFont="1" applyBorder="1" applyAlignment="1">
      <alignment horizontal="distributed" vertical="center" justifyLastLine="1"/>
    </xf>
    <xf numFmtId="0" fontId="0" fillId="0" borderId="32" xfId="0" applyBorder="1">
      <alignment vertical="center"/>
    </xf>
    <xf numFmtId="0" fontId="0" fillId="0" borderId="31" xfId="0" applyBorder="1">
      <alignment vertical="center"/>
    </xf>
    <xf numFmtId="0" fontId="0" fillId="0" borderId="1" xfId="0" applyBorder="1">
      <alignment vertical="center"/>
    </xf>
    <xf numFmtId="177" fontId="14" fillId="0" borderId="26" xfId="0" applyNumberFormat="1" applyFont="1" applyBorder="1" applyAlignment="1">
      <alignment horizontal="right" vertical="center"/>
    </xf>
    <xf numFmtId="0" fontId="31" fillId="0" borderId="0" xfId="1" applyFont="1" applyAlignment="1">
      <alignment vertical="center"/>
    </xf>
    <xf numFmtId="0" fontId="9" fillId="0" borderId="0" xfId="2">
      <alignment vertical="center"/>
    </xf>
    <xf numFmtId="0" fontId="13" fillId="0" borderId="0" xfId="1" applyFont="1" applyAlignment="1">
      <alignment vertical="center"/>
    </xf>
    <xf numFmtId="0" fontId="20" fillId="0" borderId="64" xfId="0" applyFont="1" applyBorder="1" applyAlignment="1">
      <alignment horizontal="center" vertical="distributed" textRotation="255" justifyLastLine="1"/>
    </xf>
    <xf numFmtId="0" fontId="20" fillId="0" borderId="82" xfId="0" applyFont="1" applyBorder="1" applyAlignment="1">
      <alignment vertical="center" justifyLastLine="1"/>
    </xf>
    <xf numFmtId="0" fontId="13" fillId="0" borderId="41" xfId="0" applyFont="1" applyBorder="1" applyAlignment="1">
      <alignment horizontal="distributed" vertical="center" wrapText="1" justifyLastLine="1"/>
    </xf>
    <xf numFmtId="0" fontId="20" fillId="0" borderId="86" xfId="0" applyFont="1" applyBorder="1" applyAlignment="1">
      <alignment vertical="center" justifyLastLine="1"/>
    </xf>
    <xf numFmtId="0" fontId="20" fillId="0" borderId="52" xfId="0" applyFont="1" applyBorder="1" applyAlignment="1">
      <alignment horizontal="center" vertical="center" justifyLastLine="1"/>
    </xf>
    <xf numFmtId="0" fontId="0" fillId="0" borderId="28" xfId="0" applyBorder="1">
      <alignment vertical="center"/>
    </xf>
    <xf numFmtId="0" fontId="0" fillId="0" borderId="38" xfId="0" applyBorder="1">
      <alignment vertical="center"/>
    </xf>
    <xf numFmtId="12" fontId="9" fillId="0" borderId="0" xfId="2" applyNumberFormat="1">
      <alignment vertical="center"/>
    </xf>
    <xf numFmtId="0" fontId="20" fillId="0" borderId="41" xfId="0" applyFont="1" applyBorder="1" applyAlignment="1">
      <alignment horizontal="center" vertical="distributed" textRotation="255" justifyLastLine="1"/>
    </xf>
    <xf numFmtId="0" fontId="30" fillId="0" borderId="7" xfId="0" applyFont="1" applyBorder="1" applyAlignment="1">
      <alignment horizontal="distributed" vertical="center" justifyLastLine="1"/>
    </xf>
    <xf numFmtId="0" fontId="36" fillId="0" borderId="0" xfId="9" applyFont="1">
      <alignment vertical="center"/>
    </xf>
    <xf numFmtId="0" fontId="8" fillId="0" borderId="0" xfId="9">
      <alignment vertical="center"/>
    </xf>
    <xf numFmtId="0" fontId="34" fillId="0" borderId="0" xfId="9" applyFont="1" applyAlignment="1">
      <alignment horizontal="center" vertical="center"/>
    </xf>
    <xf numFmtId="0" fontId="37" fillId="0" borderId="0" xfId="9" applyFont="1" applyAlignment="1">
      <alignment horizontal="center" vertical="center"/>
    </xf>
    <xf numFmtId="0" fontId="38" fillId="0" borderId="0" xfId="9" applyFont="1">
      <alignment vertical="center"/>
    </xf>
    <xf numFmtId="0" fontId="37" fillId="0" borderId="7" xfId="9" applyFont="1" applyBorder="1" applyAlignment="1">
      <alignment horizontal="center" vertical="center"/>
    </xf>
    <xf numFmtId="0" fontId="37" fillId="0" borderId="0" xfId="9" applyFont="1">
      <alignment vertical="center"/>
    </xf>
    <xf numFmtId="0" fontId="39" fillId="0" borderId="0" xfId="9" applyFont="1" applyAlignment="1">
      <alignment horizontal="center" vertical="center"/>
    </xf>
    <xf numFmtId="0" fontId="40" fillId="0" borderId="0" xfId="9" applyFont="1" applyAlignment="1">
      <alignment horizontal="center" vertical="center"/>
    </xf>
    <xf numFmtId="0" fontId="38" fillId="0" borderId="0" xfId="9" applyFont="1" applyAlignment="1">
      <alignment horizontal="left" vertical="center"/>
    </xf>
    <xf numFmtId="0" fontId="39" fillId="0" borderId="0" xfId="9" applyFont="1">
      <alignment vertical="center"/>
    </xf>
    <xf numFmtId="0" fontId="39" fillId="0" borderId="1" xfId="9" applyFont="1" applyBorder="1">
      <alignment vertical="center"/>
    </xf>
    <xf numFmtId="0" fontId="39" fillId="0" borderId="28" xfId="9" applyFont="1" applyBorder="1">
      <alignment vertical="center"/>
    </xf>
    <xf numFmtId="0" fontId="37" fillId="0" borderId="0" xfId="9" applyFont="1" applyAlignment="1">
      <alignment vertical="center" wrapText="1"/>
    </xf>
    <xf numFmtId="0" fontId="37" fillId="0" borderId="1" xfId="9" applyFont="1" applyBorder="1" applyAlignment="1">
      <alignment vertical="center" wrapText="1"/>
    </xf>
    <xf numFmtId="0" fontId="37" fillId="0" borderId="28" xfId="9" applyFont="1" applyBorder="1" applyAlignment="1">
      <alignment vertical="center" wrapText="1"/>
    </xf>
    <xf numFmtId="0" fontId="37" fillId="0" borderId="0" xfId="9" applyFont="1" applyAlignment="1">
      <alignment horizontal="left" vertical="center"/>
    </xf>
    <xf numFmtId="0" fontId="8" fillId="7" borderId="7" xfId="9" applyFill="1" applyBorder="1" applyAlignment="1">
      <alignment horizontal="center" vertical="center"/>
    </xf>
    <xf numFmtId="0" fontId="43" fillId="0" borderId="0" xfId="9" applyFont="1" applyAlignment="1">
      <alignment horizontal="center" vertical="center"/>
    </xf>
    <xf numFmtId="0" fontId="8" fillId="0" borderId="7" xfId="9" applyBorder="1" applyAlignment="1">
      <alignment horizontal="center" vertical="center"/>
    </xf>
    <xf numFmtId="0" fontId="41" fillId="0" borderId="0" xfId="9" applyFont="1" applyAlignment="1">
      <alignment horizontal="center" vertical="center"/>
    </xf>
    <xf numFmtId="0" fontId="38" fillId="0" borderId="0" xfId="9" applyFont="1" applyAlignment="1">
      <alignment horizontal="center" vertical="center" wrapText="1"/>
    </xf>
    <xf numFmtId="0" fontId="8" fillId="0" borderId="31" xfId="9" applyBorder="1" applyAlignment="1">
      <alignment horizontal="center" vertical="center"/>
    </xf>
    <xf numFmtId="0" fontId="43" fillId="0" borderId="0" xfId="9" applyFont="1" applyAlignment="1">
      <alignment horizontal="left" vertical="center" wrapText="1"/>
    </xf>
    <xf numFmtId="0" fontId="8" fillId="0" borderId="0" xfId="9" applyAlignment="1">
      <alignment horizontal="left" vertical="center" wrapText="1"/>
    </xf>
    <xf numFmtId="0" fontId="38" fillId="0" borderId="0" xfId="9" applyFont="1" applyAlignment="1">
      <alignment horizontal="left" vertical="center" wrapText="1"/>
    </xf>
    <xf numFmtId="0" fontId="8" fillId="0" borderId="0" xfId="9" applyAlignment="1">
      <alignment horizontal="center" vertical="center"/>
    </xf>
    <xf numFmtId="0" fontId="8" fillId="0" borderId="0" xfId="9" applyAlignment="1">
      <alignment horizontal="center" vertical="center" wrapText="1"/>
    </xf>
    <xf numFmtId="0" fontId="8" fillId="0" borderId="0" xfId="10">
      <alignment vertical="center"/>
    </xf>
    <xf numFmtId="0" fontId="8" fillId="0" borderId="0" xfId="10" applyAlignment="1">
      <alignment horizontal="center" vertical="center"/>
    </xf>
    <xf numFmtId="0" fontId="39" fillId="0" borderId="0" xfId="10" applyFont="1" applyAlignment="1">
      <alignment horizontal="right" vertical="center"/>
    </xf>
    <xf numFmtId="0" fontId="46" fillId="0" borderId="0" xfId="10" applyFont="1" applyAlignment="1">
      <alignment horizontal="center" vertical="center"/>
    </xf>
    <xf numFmtId="0" fontId="43" fillId="0" borderId="0" xfId="10" applyFont="1" applyAlignment="1">
      <alignment horizontal="center" vertical="center" wrapText="1"/>
    </xf>
    <xf numFmtId="0" fontId="0" fillId="9" borderId="90" xfId="10" applyFont="1" applyFill="1" applyBorder="1" applyAlignment="1">
      <alignment horizontal="center" vertical="center"/>
    </xf>
    <xf numFmtId="0" fontId="0" fillId="9" borderId="91" xfId="10" applyFont="1" applyFill="1" applyBorder="1" applyAlignment="1">
      <alignment horizontal="center" vertical="center"/>
    </xf>
    <xf numFmtId="0" fontId="0" fillId="9" borderId="92" xfId="10" applyFont="1" applyFill="1" applyBorder="1" applyAlignment="1">
      <alignment horizontal="center" vertical="center" wrapText="1"/>
    </xf>
    <xf numFmtId="0" fontId="8" fillId="9" borderId="92" xfId="10" applyFill="1" applyBorder="1" applyAlignment="1">
      <alignment horizontal="center" vertical="center" wrapText="1"/>
    </xf>
    <xf numFmtId="0" fontId="0" fillId="9" borderId="93" xfId="10" applyFont="1" applyFill="1" applyBorder="1" applyAlignment="1">
      <alignment horizontal="center" vertical="center"/>
    </xf>
    <xf numFmtId="0" fontId="8" fillId="9" borderId="90" xfId="10" applyFill="1" applyBorder="1" applyAlignment="1">
      <alignment horizontal="center" vertical="center"/>
    </xf>
    <xf numFmtId="0" fontId="8" fillId="4" borderId="0" xfId="10" applyFill="1" applyAlignment="1">
      <alignment horizontal="center" vertical="center"/>
    </xf>
    <xf numFmtId="0" fontId="8" fillId="9" borderId="94" xfId="10" applyFill="1" applyBorder="1" applyAlignment="1">
      <alignment horizontal="center" vertical="center"/>
    </xf>
    <xf numFmtId="0" fontId="0" fillId="9" borderId="90" xfId="10" applyFont="1" applyFill="1" applyBorder="1" applyAlignment="1">
      <alignment horizontal="center" vertical="center" wrapText="1"/>
    </xf>
    <xf numFmtId="0" fontId="48" fillId="0" borderId="0" xfId="10" applyFont="1" applyAlignment="1">
      <alignment horizontal="center" vertical="center" wrapText="1"/>
    </xf>
    <xf numFmtId="0" fontId="48" fillId="9" borderId="95" xfId="10" applyFont="1" applyFill="1" applyBorder="1" applyAlignment="1">
      <alignment horizontal="center" vertical="center" wrapText="1"/>
    </xf>
    <xf numFmtId="0" fontId="48" fillId="9" borderId="26" xfId="10" applyFont="1" applyFill="1" applyBorder="1" applyAlignment="1">
      <alignment horizontal="center" vertical="center" wrapText="1"/>
    </xf>
    <xf numFmtId="0" fontId="48" fillId="9" borderId="96" xfId="10" applyFont="1" applyFill="1" applyBorder="1" applyAlignment="1">
      <alignment horizontal="center" vertical="center" wrapText="1"/>
    </xf>
    <xf numFmtId="0" fontId="48" fillId="9" borderId="97" xfId="10" applyFont="1" applyFill="1" applyBorder="1" applyAlignment="1">
      <alignment horizontal="center" vertical="center" wrapText="1"/>
    </xf>
    <xf numFmtId="0" fontId="48" fillId="4" borderId="0" xfId="10" applyFont="1" applyFill="1" applyAlignment="1">
      <alignment horizontal="center" vertical="center" wrapText="1"/>
    </xf>
    <xf numFmtId="0" fontId="49" fillId="0" borderId="0" xfId="10" applyFont="1" applyAlignment="1">
      <alignment vertical="center" wrapText="1"/>
    </xf>
    <xf numFmtId="0" fontId="48" fillId="9" borderId="98" xfId="10" applyFont="1" applyFill="1" applyBorder="1" applyAlignment="1">
      <alignment horizontal="center" vertical="center" wrapText="1"/>
    </xf>
    <xf numFmtId="0" fontId="50" fillId="0" borderId="0" xfId="10" applyFont="1">
      <alignment vertical="center"/>
    </xf>
    <xf numFmtId="0" fontId="8" fillId="0" borderId="99" xfId="10" applyBorder="1" applyAlignment="1">
      <alignment horizontal="center" vertical="center"/>
    </xf>
    <xf numFmtId="0" fontId="0" fillId="0" borderId="65" xfId="10" applyFont="1" applyBorder="1" applyAlignment="1">
      <alignment horizontal="left" vertical="center" wrapText="1"/>
    </xf>
    <xf numFmtId="0" fontId="0" fillId="0" borderId="41" xfId="10" applyFont="1" applyBorder="1" applyAlignment="1">
      <alignment horizontal="left" vertical="center" wrapText="1"/>
    </xf>
    <xf numFmtId="0" fontId="46" fillId="0" borderId="80" xfId="10" applyFont="1" applyBorder="1" applyAlignment="1">
      <alignment horizontal="left" vertical="center" wrapText="1"/>
    </xf>
    <xf numFmtId="38" fontId="8" fillId="0" borderId="41" xfId="8" applyFont="1" applyBorder="1">
      <alignment vertical="center"/>
    </xf>
    <xf numFmtId="38" fontId="8" fillId="4" borderId="41" xfId="8" applyFont="1" applyFill="1" applyBorder="1" applyAlignment="1">
      <alignment horizontal="right" vertical="center"/>
    </xf>
    <xf numFmtId="38" fontId="8" fillId="4" borderId="99" xfId="8" applyFont="1" applyFill="1" applyBorder="1" applyAlignment="1">
      <alignment horizontal="left" vertical="center" wrapText="1"/>
    </xf>
    <xf numFmtId="38" fontId="8" fillId="4" borderId="0" xfId="8" applyFont="1" applyFill="1" applyBorder="1" applyAlignment="1">
      <alignment horizontal="left" vertical="center" wrapText="1"/>
    </xf>
    <xf numFmtId="0" fontId="8" fillId="0" borderId="100" xfId="10" applyBorder="1" applyAlignment="1">
      <alignment horizontal="center" vertical="center"/>
    </xf>
    <xf numFmtId="0" fontId="0" fillId="0" borderId="14" xfId="10" applyFont="1" applyBorder="1" applyAlignment="1">
      <alignment horizontal="left" vertical="center" wrapText="1"/>
    </xf>
    <xf numFmtId="0" fontId="0" fillId="0" borderId="7" xfId="10" applyFont="1" applyBorder="1" applyAlignment="1">
      <alignment horizontal="left" vertical="center" wrapText="1"/>
    </xf>
    <xf numFmtId="0" fontId="46" fillId="0" borderId="41" xfId="10" applyFont="1" applyBorder="1" applyAlignment="1">
      <alignment horizontal="left" vertical="center" wrapText="1"/>
    </xf>
    <xf numFmtId="38" fontId="8" fillId="0" borderId="7" xfId="8" applyFont="1" applyBorder="1">
      <alignment vertical="center"/>
    </xf>
    <xf numFmtId="38" fontId="8" fillId="4" borderId="7" xfId="8" applyFont="1" applyFill="1" applyBorder="1" applyAlignment="1">
      <alignment horizontal="right" vertical="center"/>
    </xf>
    <xf numFmtId="38" fontId="8" fillId="4" borderId="100" xfId="8" applyFont="1" applyFill="1" applyBorder="1" applyAlignment="1">
      <alignment horizontal="left" vertical="center" wrapText="1"/>
    </xf>
    <xf numFmtId="0" fontId="8" fillId="0" borderId="14" xfId="10" applyBorder="1" applyAlignment="1">
      <alignment horizontal="left" vertical="center" wrapText="1"/>
    </xf>
    <xf numFmtId="0" fontId="8" fillId="0" borderId="7" xfId="10" applyBorder="1" applyAlignment="1">
      <alignment horizontal="left" vertical="center" wrapText="1"/>
    </xf>
    <xf numFmtId="0" fontId="8" fillId="0" borderId="102" xfId="10" applyBorder="1" applyAlignment="1">
      <alignment horizontal="center" vertical="center"/>
    </xf>
    <xf numFmtId="0" fontId="8" fillId="0" borderId="54" xfId="10" applyBorder="1" applyAlignment="1">
      <alignment horizontal="left" vertical="center" wrapText="1"/>
    </xf>
    <xf numFmtId="0" fontId="8" fillId="0" borderId="88" xfId="10" applyBorder="1" applyAlignment="1">
      <alignment horizontal="left" vertical="center" wrapText="1"/>
    </xf>
    <xf numFmtId="0" fontId="46" fillId="0" borderId="96" xfId="10" applyFont="1" applyBorder="1" applyAlignment="1">
      <alignment horizontal="left" vertical="center" wrapText="1"/>
    </xf>
    <xf numFmtId="38" fontId="8" fillId="0" borderId="88" xfId="8" applyFont="1" applyBorder="1">
      <alignment vertical="center"/>
    </xf>
    <xf numFmtId="38" fontId="8" fillId="4" borderId="88" xfId="8" applyFont="1" applyFill="1" applyBorder="1" applyAlignment="1">
      <alignment horizontal="right" vertical="center"/>
    </xf>
    <xf numFmtId="38" fontId="8" fillId="4" borderId="102" xfId="8" applyFont="1" applyFill="1" applyBorder="1" applyAlignment="1">
      <alignment horizontal="left" vertical="center" wrapText="1"/>
    </xf>
    <xf numFmtId="0" fontId="51" fillId="0" borderId="0" xfId="10" applyFont="1" applyAlignment="1">
      <alignment horizontal="distributed" vertical="center" justifyLastLine="1"/>
    </xf>
    <xf numFmtId="38" fontId="8" fillId="0" borderId="0" xfId="10" applyNumberFormat="1">
      <alignment vertical="center"/>
    </xf>
    <xf numFmtId="0" fontId="43" fillId="0" borderId="0" xfId="10" applyFont="1" applyAlignment="1">
      <alignment vertical="top"/>
    </xf>
    <xf numFmtId="0" fontId="43" fillId="0" borderId="0" xfId="10" applyFont="1" applyAlignment="1">
      <alignment horizontal="center" vertical="top"/>
    </xf>
    <xf numFmtId="0" fontId="52" fillId="0" borderId="0" xfId="10" applyFont="1" applyAlignment="1">
      <alignment horizontal="distributed" vertical="top" justifyLastLine="1"/>
    </xf>
    <xf numFmtId="38" fontId="43" fillId="0" borderId="0" xfId="10" applyNumberFormat="1" applyFont="1" applyAlignment="1">
      <alignment vertical="top"/>
    </xf>
    <xf numFmtId="0" fontId="46" fillId="0" borderId="0" xfId="10" applyFont="1" applyAlignment="1">
      <alignment horizontal="center"/>
    </xf>
    <xf numFmtId="0" fontId="47" fillId="0" borderId="0" xfId="10" applyFont="1" applyAlignment="1">
      <alignment horizontal="center"/>
    </xf>
    <xf numFmtId="38" fontId="0" fillId="10" borderId="103" xfId="8" applyFont="1" applyFill="1" applyBorder="1" applyAlignment="1">
      <alignment horizontal="right" vertical="center"/>
    </xf>
    <xf numFmtId="0" fontId="0" fillId="0" borderId="0" xfId="10" applyFont="1">
      <alignment vertical="center"/>
    </xf>
    <xf numFmtId="0" fontId="43" fillId="8" borderId="7" xfId="10" applyFont="1" applyFill="1" applyBorder="1" applyAlignment="1">
      <alignment horizontal="center" vertical="center"/>
    </xf>
    <xf numFmtId="0" fontId="38" fillId="8" borderId="7" xfId="10" applyFont="1" applyFill="1" applyBorder="1" applyAlignment="1">
      <alignment horizontal="center" vertical="center"/>
    </xf>
    <xf numFmtId="10" fontId="8" fillId="0" borderId="7" xfId="10" applyNumberFormat="1" applyBorder="1">
      <alignment vertical="center"/>
    </xf>
    <xf numFmtId="0" fontId="20" fillId="0" borderId="0" xfId="0" applyFont="1" applyAlignment="1">
      <alignment horizontal="right" vertical="center"/>
    </xf>
    <xf numFmtId="0" fontId="13" fillId="0" borderId="3" xfId="0" applyFont="1" applyBorder="1" applyAlignment="1">
      <alignment horizontal="distributed" vertical="center" justifyLastLine="1"/>
    </xf>
    <xf numFmtId="0" fontId="20" fillId="0" borderId="71" xfId="0" applyFont="1" applyBorder="1" applyAlignment="1">
      <alignment horizontal="distributed" vertical="center"/>
    </xf>
    <xf numFmtId="0" fontId="20" fillId="0" borderId="4" xfId="0" applyFont="1" applyBorder="1" applyAlignment="1">
      <alignment horizontal="distributed" vertical="center" wrapText="1" justifyLastLine="1"/>
    </xf>
    <xf numFmtId="0" fontId="20" fillId="0" borderId="105" xfId="0" applyFont="1" applyBorder="1" applyAlignment="1">
      <alignment horizontal="distributed" vertical="center" justifyLastLine="1"/>
    </xf>
    <xf numFmtId="0" fontId="20" fillId="0" borderId="6" xfId="0" applyFont="1" applyBorder="1" applyAlignment="1">
      <alignment horizontal="distributed" vertical="center" justifyLastLine="1"/>
    </xf>
    <xf numFmtId="0" fontId="20" fillId="0" borderId="34" xfId="0" applyFont="1" applyBorder="1" applyAlignment="1">
      <alignment horizontal="distributed" vertical="center" justifyLastLine="1"/>
    </xf>
    <xf numFmtId="178" fontId="20" fillId="0" borderId="14" xfId="0" applyNumberFormat="1" applyFont="1" applyBorder="1" applyAlignment="1">
      <alignment horizontal="right" vertical="center" shrinkToFit="1"/>
    </xf>
    <xf numFmtId="0" fontId="20" fillId="0" borderId="39" xfId="0" applyFont="1" applyBorder="1" applyAlignment="1">
      <alignment horizontal="left" vertical="center"/>
    </xf>
    <xf numFmtId="0" fontId="20" fillId="0" borderId="51" xfId="0" applyFont="1" applyBorder="1" applyAlignment="1">
      <alignment horizontal="distributed" vertical="center" justifyLastLine="1"/>
    </xf>
    <xf numFmtId="178" fontId="20" fillId="0" borderId="22" xfId="0" applyNumberFormat="1" applyFont="1" applyBorder="1" applyAlignment="1">
      <alignment horizontal="right" vertical="center" shrinkToFit="1"/>
    </xf>
    <xf numFmtId="0" fontId="20" fillId="0" borderId="24" xfId="0" applyFont="1" applyBorder="1" applyAlignment="1">
      <alignment horizontal="left" vertical="center"/>
    </xf>
    <xf numFmtId="0" fontId="20" fillId="0" borderId="106" xfId="0" applyFont="1" applyBorder="1">
      <alignment vertical="center"/>
    </xf>
    <xf numFmtId="0" fontId="20" fillId="0" borderId="28" xfId="0" applyFont="1" applyBorder="1">
      <alignment vertical="center"/>
    </xf>
    <xf numFmtId="177" fontId="20" fillId="0" borderId="0" xfId="0" applyNumberFormat="1" applyFont="1" applyAlignment="1">
      <alignment horizontal="right" vertical="center"/>
    </xf>
    <xf numFmtId="181" fontId="20" fillId="0" borderId="0" xfId="0" applyNumberFormat="1" applyFont="1">
      <alignment vertical="center"/>
    </xf>
    <xf numFmtId="182" fontId="20" fillId="0" borderId="0" xfId="0" applyNumberFormat="1" applyFont="1">
      <alignment vertical="center"/>
    </xf>
    <xf numFmtId="0" fontId="20" fillId="0" borderId="1" xfId="0" applyFont="1" applyBorder="1" applyAlignment="1">
      <alignment horizontal="left" vertical="center"/>
    </xf>
    <xf numFmtId="0" fontId="20" fillId="0" borderId="0" xfId="0" applyFont="1" applyAlignment="1">
      <alignment horizontal="left" vertical="center"/>
    </xf>
    <xf numFmtId="180" fontId="8" fillId="0" borderId="0" xfId="10" applyNumberFormat="1">
      <alignment vertical="center"/>
    </xf>
    <xf numFmtId="0" fontId="51" fillId="0" borderId="0" xfId="10" applyFont="1" applyAlignment="1">
      <alignment horizontal="right" vertical="center"/>
    </xf>
    <xf numFmtId="0" fontId="36" fillId="0" borderId="0" xfId="10" applyFont="1">
      <alignment vertical="center"/>
    </xf>
    <xf numFmtId="0" fontId="34" fillId="0" borderId="0" xfId="10" applyFont="1" applyAlignment="1">
      <alignment horizontal="center" vertical="center"/>
    </xf>
    <xf numFmtId="0" fontId="64" fillId="8" borderId="7" xfId="10" applyFont="1" applyFill="1" applyBorder="1" applyAlignment="1">
      <alignment horizontal="center" vertical="center"/>
    </xf>
    <xf numFmtId="0" fontId="59" fillId="0" borderId="0" xfId="10" applyFont="1">
      <alignment vertical="center"/>
    </xf>
    <xf numFmtId="0" fontId="8" fillId="0" borderId="7" xfId="10" applyBorder="1" applyAlignment="1">
      <alignment horizontal="center" vertical="center"/>
    </xf>
    <xf numFmtId="0" fontId="65" fillId="4" borderId="0" xfId="0" applyFont="1" applyFill="1">
      <alignment vertical="center"/>
    </xf>
    <xf numFmtId="0" fontId="65" fillId="4" borderId="0" xfId="0" applyFont="1" applyFill="1" applyAlignment="1">
      <alignment horizontal="left" vertical="center" wrapText="1"/>
    </xf>
    <xf numFmtId="0" fontId="65" fillId="4" borderId="0" xfId="0" applyFont="1" applyFill="1" applyAlignment="1">
      <alignment vertical="center" wrapText="1"/>
    </xf>
    <xf numFmtId="0" fontId="66" fillId="0" borderId="0" xfId="0" applyFont="1" applyAlignment="1">
      <alignment vertical="center" wrapText="1"/>
    </xf>
    <xf numFmtId="0" fontId="10" fillId="0" borderId="0" xfId="0" applyFont="1" applyAlignment="1">
      <alignment vertical="center" wrapText="1"/>
    </xf>
    <xf numFmtId="0" fontId="66" fillId="4" borderId="0" xfId="0" applyFont="1" applyFill="1" applyAlignment="1">
      <alignment horizontal="left" vertical="center" wrapText="1"/>
    </xf>
    <xf numFmtId="0" fontId="0" fillId="0" borderId="0" xfId="0" applyAlignment="1">
      <alignment horizontal="right" vertical="center" wrapText="1"/>
    </xf>
    <xf numFmtId="0" fontId="0" fillId="0" borderId="0" xfId="0" applyAlignment="1">
      <alignment horizontal="center" vertical="center" wrapText="1"/>
    </xf>
    <xf numFmtId="49" fontId="0" fillId="4" borderId="0" xfId="0" applyNumberFormat="1" applyFill="1" applyAlignment="1">
      <alignment horizontal="center" vertical="center" wrapText="1"/>
    </xf>
    <xf numFmtId="0" fontId="10" fillId="4" borderId="0" xfId="0" applyFont="1" applyFill="1" applyAlignment="1">
      <alignment horizontal="left" vertical="center" wrapText="1"/>
    </xf>
    <xf numFmtId="0" fontId="10" fillId="4" borderId="0" xfId="0" applyFont="1" applyFill="1" applyAlignment="1">
      <alignment vertical="center" wrapText="1"/>
    </xf>
    <xf numFmtId="0" fontId="0" fillId="4" borderId="0" xfId="0" applyFill="1" applyAlignment="1">
      <alignment horizontal="left" vertical="center" wrapText="1"/>
    </xf>
    <xf numFmtId="0" fontId="10" fillId="11" borderId="0" xfId="0" applyFont="1" applyFill="1" applyAlignment="1">
      <alignment vertical="center" wrapText="1"/>
    </xf>
    <xf numFmtId="0" fontId="68" fillId="11" borderId="0" xfId="0" applyFont="1" applyFill="1">
      <alignment vertical="center"/>
    </xf>
    <xf numFmtId="0" fontId="30" fillId="11" borderId="0" xfId="0" applyFont="1" applyFill="1" applyAlignment="1">
      <alignment vertical="center" wrapText="1"/>
    </xf>
    <xf numFmtId="0" fontId="10" fillId="11" borderId="0" xfId="0" applyFont="1" applyFill="1" applyAlignment="1">
      <alignment horizontal="center" vertical="center" wrapText="1"/>
    </xf>
    <xf numFmtId="0" fontId="0" fillId="11" borderId="0" xfId="0" applyFill="1" applyAlignment="1">
      <alignment horizontal="left" vertical="center" wrapText="1"/>
    </xf>
    <xf numFmtId="0" fontId="10" fillId="11" borderId="0" xfId="0" applyFont="1" applyFill="1" applyAlignment="1">
      <alignment horizontal="left" vertical="center" wrapText="1"/>
    </xf>
    <xf numFmtId="0" fontId="70" fillId="11" borderId="0" xfId="0" applyFont="1" applyFill="1">
      <alignment vertical="center"/>
    </xf>
    <xf numFmtId="0" fontId="60" fillId="11" borderId="0" xfId="0" applyFont="1" applyFill="1" applyAlignment="1">
      <alignment horizontal="left" vertical="center" wrapText="1"/>
    </xf>
    <xf numFmtId="0" fontId="0" fillId="11" borderId="0" xfId="0" applyFill="1" applyAlignment="1">
      <alignment vertical="center" wrapText="1"/>
    </xf>
    <xf numFmtId="0" fontId="10" fillId="0" borderId="28" xfId="0" applyFont="1" applyBorder="1" applyAlignment="1">
      <alignment vertical="center" wrapText="1"/>
    </xf>
    <xf numFmtId="0" fontId="0" fillId="0" borderId="28" xfId="0" applyBorder="1" applyAlignment="1">
      <alignment horizontal="right" vertical="center" wrapText="1"/>
    </xf>
    <xf numFmtId="0" fontId="0" fillId="0" borderId="44" xfId="0" applyBorder="1" applyAlignment="1">
      <alignment horizontal="center" vertical="center" wrapText="1"/>
    </xf>
    <xf numFmtId="0" fontId="0" fillId="0" borderId="71" xfId="0" applyBorder="1" applyAlignment="1">
      <alignment horizontal="center" vertical="center" wrapText="1"/>
    </xf>
    <xf numFmtId="0" fontId="0" fillId="0" borderId="127" xfId="0" applyBorder="1" applyAlignment="1">
      <alignment horizontal="center" vertical="center" wrapText="1"/>
    </xf>
    <xf numFmtId="0" fontId="0" fillId="0" borderId="128" xfId="0" applyBorder="1" applyAlignment="1">
      <alignment horizontal="center" vertical="center" wrapText="1"/>
    </xf>
    <xf numFmtId="0" fontId="0" fillId="0" borderId="70" xfId="0" applyBorder="1" applyAlignment="1">
      <alignment horizontal="center" vertical="center" wrapText="1"/>
    </xf>
    <xf numFmtId="0" fontId="0" fillId="0" borderId="45" xfId="0" applyBorder="1" applyAlignment="1">
      <alignment horizontal="center" vertical="center" wrapText="1"/>
    </xf>
    <xf numFmtId="0" fontId="30" fillId="0" borderId="95" xfId="0" applyFont="1" applyBorder="1" applyAlignment="1">
      <alignment horizontal="right" vertical="center" wrapText="1"/>
    </xf>
    <xf numFmtId="0" fontId="30" fillId="0" borderId="121" xfId="0" applyFont="1" applyBorder="1" applyAlignment="1">
      <alignment horizontal="right" vertical="center" wrapText="1"/>
    </xf>
    <xf numFmtId="0" fontId="30" fillId="0" borderId="110" xfId="0" applyFont="1" applyBorder="1" applyAlignment="1">
      <alignment horizontal="right" vertical="center" wrapText="1"/>
    </xf>
    <xf numFmtId="0" fontId="30" fillId="0" borderId="111" xfId="0" applyFont="1" applyBorder="1" applyAlignment="1">
      <alignment horizontal="right" vertical="center" wrapText="1"/>
    </xf>
    <xf numFmtId="0" fontId="30" fillId="0" borderId="131" xfId="0" applyFont="1" applyBorder="1" applyAlignment="1">
      <alignment horizontal="right" vertical="center" wrapText="1"/>
    </xf>
    <xf numFmtId="0" fontId="30" fillId="0" borderId="132" xfId="0" applyFont="1" applyBorder="1" applyAlignment="1">
      <alignment horizontal="right" vertical="center" wrapText="1"/>
    </xf>
    <xf numFmtId="0" fontId="30" fillId="0" borderId="133" xfId="0" applyFont="1" applyBorder="1" applyAlignment="1">
      <alignment horizontal="right" vertical="center" wrapText="1"/>
    </xf>
    <xf numFmtId="0" fontId="30" fillId="0" borderId="97" xfId="0" applyFont="1" applyBorder="1" applyAlignment="1">
      <alignment horizontal="right" vertical="center" wrapText="1"/>
    </xf>
    <xf numFmtId="0" fontId="30" fillId="0" borderId="126" xfId="0" applyFont="1" applyBorder="1" applyAlignment="1">
      <alignment horizontal="right" vertical="center" wrapText="1"/>
    </xf>
    <xf numFmtId="0" fontId="30" fillId="3" borderId="136" xfId="0" applyFont="1" applyFill="1" applyBorder="1" applyAlignment="1" applyProtection="1">
      <alignment horizontal="center" vertical="center" wrapText="1"/>
      <protection locked="0"/>
    </xf>
    <xf numFmtId="183" fontId="30" fillId="2" borderId="136" xfId="8" applyNumberFormat="1" applyFont="1" applyFill="1" applyBorder="1" applyAlignment="1" applyProtection="1">
      <alignment vertical="center" wrapText="1"/>
      <protection locked="0"/>
    </xf>
    <xf numFmtId="183" fontId="30" fillId="12" borderId="136" xfId="8" applyNumberFormat="1" applyFont="1" applyFill="1" applyBorder="1" applyAlignment="1">
      <alignment vertical="center" wrapText="1"/>
    </xf>
    <xf numFmtId="183" fontId="30" fillId="2" borderId="137" xfId="8" applyNumberFormat="1" applyFont="1" applyFill="1" applyBorder="1" applyAlignment="1" applyProtection="1">
      <alignment vertical="center" wrapText="1"/>
      <protection locked="0"/>
    </xf>
    <xf numFmtId="183" fontId="30" fillId="13" borderId="48" xfId="8" applyNumberFormat="1" applyFont="1" applyFill="1" applyBorder="1" applyAlignment="1">
      <alignment vertical="center" wrapText="1"/>
    </xf>
    <xf numFmtId="183" fontId="30" fillId="2" borderId="44" xfId="8" applyNumberFormat="1" applyFont="1" applyFill="1" applyBorder="1" applyAlignment="1" applyProtection="1">
      <alignment vertical="center" wrapText="1"/>
      <protection locked="0"/>
    </xf>
    <xf numFmtId="183" fontId="30" fillId="2" borderId="71" xfId="8" applyNumberFormat="1" applyFont="1" applyFill="1" applyBorder="1" applyAlignment="1" applyProtection="1">
      <alignment vertical="center" wrapText="1"/>
      <protection locked="0"/>
    </xf>
    <xf numFmtId="183" fontId="30" fillId="2" borderId="127" xfId="8" applyNumberFormat="1" applyFont="1" applyFill="1" applyBorder="1" applyAlignment="1" applyProtection="1">
      <alignment vertical="center" wrapText="1"/>
      <protection locked="0"/>
    </xf>
    <xf numFmtId="183" fontId="30" fillId="2" borderId="128" xfId="8" applyNumberFormat="1" applyFont="1" applyFill="1" applyBorder="1" applyAlignment="1" applyProtection="1">
      <alignment vertical="center" wrapText="1"/>
      <protection locked="0"/>
    </xf>
    <xf numFmtId="183" fontId="30" fillId="2" borderId="70" xfId="8" applyNumberFormat="1" applyFont="1" applyFill="1" applyBorder="1" applyAlignment="1" applyProtection="1">
      <alignment vertical="center" wrapText="1"/>
      <protection locked="0"/>
    </xf>
    <xf numFmtId="183" fontId="30" fillId="2" borderId="45" xfId="8" applyNumberFormat="1" applyFont="1" applyFill="1" applyBorder="1" applyAlignment="1" applyProtection="1">
      <alignment vertical="center" wrapText="1"/>
      <protection locked="0"/>
    </xf>
    <xf numFmtId="183" fontId="30" fillId="13" borderId="138" xfId="8" applyNumberFormat="1" applyFont="1" applyFill="1" applyBorder="1" applyAlignment="1">
      <alignment vertical="center" wrapText="1"/>
    </xf>
    <xf numFmtId="0" fontId="10" fillId="0" borderId="7" xfId="0" applyFont="1" applyBorder="1" applyAlignment="1">
      <alignment vertical="center" wrapText="1"/>
    </xf>
    <xf numFmtId="0" fontId="30" fillId="3" borderId="100" xfId="0" applyFont="1" applyFill="1" applyBorder="1" applyAlignment="1" applyProtection="1">
      <alignment horizontal="center" vertical="center" wrapText="1"/>
      <protection locked="0"/>
    </xf>
    <xf numFmtId="183" fontId="30" fillId="2" borderId="100" xfId="8" applyNumberFormat="1" applyFont="1" applyFill="1" applyBorder="1" applyAlignment="1" applyProtection="1">
      <alignment vertical="center" wrapText="1"/>
      <protection locked="0"/>
    </xf>
    <xf numFmtId="183" fontId="30" fillId="12" borderId="100" xfId="8" applyNumberFormat="1" applyFont="1" applyFill="1" applyBorder="1" applyAlignment="1">
      <alignment vertical="center" wrapText="1"/>
    </xf>
    <xf numFmtId="183" fontId="30" fillId="13" borderId="14" xfId="8" applyNumberFormat="1" applyFont="1" applyFill="1" applyBorder="1" applyAlignment="1">
      <alignment vertical="center" wrapText="1"/>
    </xf>
    <xf numFmtId="183" fontId="30" fillId="2" borderId="6" xfId="8" applyNumberFormat="1" applyFont="1" applyFill="1" applyBorder="1" applyAlignment="1" applyProtection="1">
      <alignment vertical="center" wrapText="1"/>
      <protection locked="0"/>
    </xf>
    <xf numFmtId="183" fontId="30" fillId="2" borderId="34" xfId="8" applyNumberFormat="1" applyFont="1" applyFill="1" applyBorder="1" applyAlignment="1" applyProtection="1">
      <alignment vertical="center" wrapText="1"/>
      <protection locked="0"/>
    </xf>
    <xf numFmtId="183" fontId="30" fillId="2" borderId="140" xfId="8" applyNumberFormat="1" applyFont="1" applyFill="1" applyBorder="1" applyAlignment="1" applyProtection="1">
      <alignment vertical="center" wrapText="1"/>
      <protection locked="0"/>
    </xf>
    <xf numFmtId="183" fontId="30" fillId="2" borderId="141" xfId="8" applyNumberFormat="1" applyFont="1" applyFill="1" applyBorder="1" applyAlignment="1" applyProtection="1">
      <alignment vertical="center" wrapText="1"/>
      <protection locked="0"/>
    </xf>
    <xf numFmtId="183" fontId="30" fillId="2" borderId="52" xfId="8" applyNumberFormat="1" applyFont="1" applyFill="1" applyBorder="1" applyAlignment="1" applyProtection="1">
      <alignment vertical="center" wrapText="1"/>
      <protection locked="0"/>
    </xf>
    <xf numFmtId="183" fontId="30" fillId="2" borderId="35" xfId="8" applyNumberFormat="1" applyFont="1" applyFill="1" applyBorder="1" applyAlignment="1" applyProtection="1">
      <alignment vertical="center" wrapText="1"/>
      <protection locked="0"/>
    </xf>
    <xf numFmtId="183" fontId="30" fillId="13" borderId="142" xfId="8" applyNumberFormat="1" applyFont="1" applyFill="1" applyBorder="1" applyAlignment="1">
      <alignment vertical="center" wrapText="1"/>
    </xf>
    <xf numFmtId="0" fontId="30" fillId="3" borderId="102" xfId="0" applyFont="1" applyFill="1" applyBorder="1" applyAlignment="1" applyProtection="1">
      <alignment horizontal="center" vertical="center" wrapText="1"/>
      <protection locked="0"/>
    </xf>
    <xf numFmtId="183" fontId="30" fillId="2" borderId="95" xfId="8" applyNumberFormat="1" applyFont="1" applyFill="1" applyBorder="1" applyAlignment="1" applyProtection="1">
      <alignment vertical="center" wrapText="1"/>
      <protection locked="0"/>
    </xf>
    <xf numFmtId="183" fontId="30" fillId="12" borderId="95" xfId="8" applyNumberFormat="1" applyFont="1" applyFill="1" applyBorder="1" applyAlignment="1">
      <alignment vertical="center" wrapText="1"/>
    </xf>
    <xf numFmtId="183" fontId="30" fillId="2" borderId="102" xfId="8" applyNumberFormat="1" applyFont="1" applyFill="1" applyBorder="1" applyAlignment="1" applyProtection="1">
      <alignment vertical="center" wrapText="1"/>
      <protection locked="0"/>
    </xf>
    <xf numFmtId="183" fontId="30" fillId="13" borderId="54" xfId="8" applyNumberFormat="1" applyFont="1" applyFill="1" applyBorder="1" applyAlignment="1">
      <alignment vertical="center" wrapText="1"/>
    </xf>
    <xf numFmtId="183" fontId="30" fillId="2" borderId="110" xfId="8" applyNumberFormat="1" applyFont="1" applyFill="1" applyBorder="1" applyAlignment="1" applyProtection="1">
      <alignment vertical="center" wrapText="1"/>
      <protection locked="0"/>
    </xf>
    <xf numFmtId="183" fontId="30" fillId="2" borderId="111" xfId="8" applyNumberFormat="1" applyFont="1" applyFill="1" applyBorder="1" applyAlignment="1" applyProtection="1">
      <alignment vertical="center" wrapText="1"/>
      <protection locked="0"/>
    </xf>
    <xf numFmtId="183" fontId="30" fillId="2" borderId="131" xfId="8" applyNumberFormat="1" applyFont="1" applyFill="1" applyBorder="1" applyAlignment="1" applyProtection="1">
      <alignment vertical="center" wrapText="1"/>
      <protection locked="0"/>
    </xf>
    <xf numFmtId="183" fontId="30" fillId="2" borderId="132" xfId="8" applyNumberFormat="1" applyFont="1" applyFill="1" applyBorder="1" applyAlignment="1" applyProtection="1">
      <alignment vertical="center" wrapText="1"/>
      <protection locked="0"/>
    </xf>
    <xf numFmtId="183" fontId="30" fillId="2" borderId="133" xfId="8" applyNumberFormat="1" applyFont="1" applyFill="1" applyBorder="1" applyAlignment="1" applyProtection="1">
      <alignment vertical="center" wrapText="1"/>
      <protection locked="0"/>
    </xf>
    <xf numFmtId="183" fontId="30" fillId="2" borderId="97" xfId="8" applyNumberFormat="1" applyFont="1" applyFill="1" applyBorder="1" applyAlignment="1" applyProtection="1">
      <alignment vertical="center" wrapText="1"/>
      <protection locked="0"/>
    </xf>
    <xf numFmtId="183" fontId="30" fillId="13" borderId="144" xfId="8" applyNumberFormat="1" applyFont="1" applyFill="1" applyBorder="1" applyAlignment="1">
      <alignment vertical="center" wrapText="1"/>
    </xf>
    <xf numFmtId="0" fontId="30" fillId="0" borderId="112" xfId="0" applyFont="1" applyBorder="1" applyAlignment="1">
      <alignment horizontal="center" vertical="center" wrapText="1"/>
    </xf>
    <xf numFmtId="183" fontId="30" fillId="13" borderId="146" xfId="8" applyNumberFormat="1" applyFont="1" applyFill="1" applyBorder="1" applyAlignment="1">
      <alignment vertical="center" wrapText="1"/>
    </xf>
    <xf numFmtId="183" fontId="30" fillId="13" borderId="112" xfId="8" applyNumberFormat="1" applyFont="1" applyFill="1" applyBorder="1" applyAlignment="1">
      <alignment vertical="center" wrapText="1"/>
    </xf>
    <xf numFmtId="183" fontId="30" fillId="13" borderId="147" xfId="8" applyNumberFormat="1" applyFont="1" applyFill="1" applyBorder="1" applyAlignment="1">
      <alignment vertical="center" wrapText="1"/>
    </xf>
    <xf numFmtId="183" fontId="30" fillId="13" borderId="148" xfId="8" applyNumberFormat="1" applyFont="1" applyFill="1" applyBorder="1" applyAlignment="1">
      <alignment vertical="center" wrapText="1"/>
    </xf>
    <xf numFmtId="183" fontId="30" fillId="13" borderId="149" xfId="8" applyNumberFormat="1" applyFont="1" applyFill="1" applyBorder="1" applyAlignment="1">
      <alignment vertical="center" wrapText="1"/>
    </xf>
    <xf numFmtId="183" fontId="30" fillId="13" borderId="150" xfId="8" applyNumberFormat="1" applyFont="1" applyFill="1" applyBorder="1" applyAlignment="1">
      <alignment vertical="center" wrapText="1"/>
    </xf>
    <xf numFmtId="183" fontId="30" fillId="13" borderId="151" xfId="8" applyNumberFormat="1" applyFont="1" applyFill="1" applyBorder="1" applyAlignment="1">
      <alignment vertical="center" wrapText="1"/>
    </xf>
    <xf numFmtId="183" fontId="30" fillId="13" borderId="152" xfId="8" applyNumberFormat="1" applyFont="1" applyFill="1" applyBorder="1" applyAlignment="1">
      <alignment vertical="center" wrapText="1"/>
    </xf>
    <xf numFmtId="183" fontId="30" fillId="13" borderId="153" xfId="8" applyNumberFormat="1" applyFont="1" applyFill="1" applyBorder="1" applyAlignment="1">
      <alignment vertical="center" wrapText="1"/>
    </xf>
    <xf numFmtId="0" fontId="30" fillId="11" borderId="0" xfId="0" applyFont="1" applyFill="1" applyAlignment="1">
      <alignment horizontal="center" vertical="center" wrapText="1"/>
    </xf>
    <xf numFmtId="38" fontId="30" fillId="11" borderId="0" xfId="8" applyFont="1" applyFill="1" applyBorder="1" applyAlignment="1">
      <alignment vertical="center" wrapText="1"/>
    </xf>
    <xf numFmtId="38" fontId="30" fillId="11" borderId="154" xfId="8" applyFont="1" applyFill="1" applyBorder="1" applyAlignment="1">
      <alignment vertical="center" wrapText="1"/>
    </xf>
    <xf numFmtId="38" fontId="30" fillId="11" borderId="155" xfId="8" applyFont="1" applyFill="1" applyBorder="1" applyAlignment="1">
      <alignment vertical="center" wrapText="1"/>
    </xf>
    <xf numFmtId="38" fontId="30" fillId="11" borderId="156" xfId="8" applyFont="1" applyFill="1" applyBorder="1" applyAlignment="1">
      <alignment vertical="center" wrapText="1"/>
    </xf>
    <xf numFmtId="38" fontId="30" fillId="11" borderId="157" xfId="8" applyFont="1" applyFill="1" applyBorder="1" applyAlignment="1">
      <alignment vertical="center" wrapText="1"/>
    </xf>
    <xf numFmtId="38" fontId="30" fillId="0" borderId="158" xfId="8" applyFont="1" applyFill="1" applyBorder="1" applyAlignment="1">
      <alignment vertical="center" wrapText="1"/>
    </xf>
    <xf numFmtId="38" fontId="30" fillId="0" borderId="161" xfId="8" applyFont="1" applyFill="1" applyBorder="1" applyAlignment="1">
      <alignment horizontal="center" vertical="center" wrapText="1"/>
    </xf>
    <xf numFmtId="38" fontId="30" fillId="0" borderId="162" xfId="8" applyFont="1" applyFill="1" applyBorder="1" applyAlignment="1">
      <alignment horizontal="center" vertical="center" wrapText="1"/>
    </xf>
    <xf numFmtId="0" fontId="66" fillId="11" borderId="0" xfId="0" applyFont="1" applyFill="1" applyAlignment="1">
      <alignment vertical="center" wrapText="1"/>
    </xf>
    <xf numFmtId="0" fontId="77" fillId="11" borderId="0" xfId="0" applyFont="1" applyFill="1">
      <alignment vertical="center"/>
    </xf>
    <xf numFmtId="0" fontId="79" fillId="11" borderId="0" xfId="0" applyFont="1" applyFill="1">
      <alignment vertical="center"/>
    </xf>
    <xf numFmtId="0" fontId="30" fillId="11" borderId="112" xfId="0" applyFont="1" applyFill="1" applyBorder="1" applyAlignment="1">
      <alignment wrapText="1"/>
    </xf>
    <xf numFmtId="0" fontId="30" fillId="11" borderId="112" xfId="0" applyFont="1" applyFill="1" applyBorder="1" applyAlignment="1">
      <alignment horizontal="right" wrapText="1"/>
    </xf>
    <xf numFmtId="0" fontId="30" fillId="12" borderId="136" xfId="0" applyFont="1" applyFill="1" applyBorder="1" applyAlignment="1">
      <alignment horizontal="center" vertical="center" wrapText="1"/>
    </xf>
    <xf numFmtId="0" fontId="30" fillId="12" borderId="100" xfId="0" applyFont="1" applyFill="1" applyBorder="1" applyAlignment="1">
      <alignment horizontal="center" vertical="center" wrapText="1"/>
    </xf>
    <xf numFmtId="0" fontId="30" fillId="12" borderId="102" xfId="0" applyFont="1" applyFill="1" applyBorder="1" applyAlignment="1">
      <alignment horizontal="center" vertical="center" wrapText="1"/>
    </xf>
    <xf numFmtId="0" fontId="60" fillId="11" borderId="0" xfId="0" applyFont="1" applyFill="1">
      <alignment vertical="center"/>
    </xf>
    <xf numFmtId="0" fontId="80" fillId="11" borderId="0" xfId="0" applyFont="1" applyFill="1" applyAlignment="1">
      <alignment vertical="center" wrapText="1"/>
    </xf>
    <xf numFmtId="0" fontId="81" fillId="11" borderId="112" xfId="0" applyFont="1" applyFill="1" applyBorder="1">
      <alignment vertical="center"/>
    </xf>
    <xf numFmtId="0" fontId="70" fillId="11" borderId="112" xfId="0" applyFont="1" applyFill="1" applyBorder="1">
      <alignment vertical="center"/>
    </xf>
    <xf numFmtId="0" fontId="10" fillId="0" borderId="28" xfId="0" applyFont="1" applyBorder="1" applyAlignment="1">
      <alignment vertical="center" shrinkToFit="1"/>
    </xf>
    <xf numFmtId="0" fontId="10" fillId="0" borderId="28" xfId="0" applyFont="1" applyBorder="1" applyAlignment="1">
      <alignment horizontal="right" vertical="center" wrapText="1"/>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30" fillId="12" borderId="137" xfId="0" applyFont="1" applyFill="1" applyBorder="1" applyAlignment="1">
      <alignment horizontal="center" vertical="center" wrapText="1"/>
    </xf>
    <xf numFmtId="184" fontId="30" fillId="2" borderId="136" xfId="8" applyNumberFormat="1" applyFont="1" applyFill="1" applyBorder="1" applyAlignment="1" applyProtection="1">
      <alignment vertical="center" shrinkToFit="1"/>
      <protection locked="0"/>
    </xf>
    <xf numFmtId="184" fontId="30" fillId="12" borderId="136" xfId="8" applyNumberFormat="1" applyFont="1" applyFill="1" applyBorder="1" applyAlignment="1">
      <alignment vertical="center" shrinkToFit="1"/>
    </xf>
    <xf numFmtId="184" fontId="30" fillId="2" borderId="137" xfId="8" applyNumberFormat="1" applyFont="1" applyFill="1" applyBorder="1" applyAlignment="1" applyProtection="1">
      <alignment vertical="center" shrinkToFit="1"/>
      <protection locked="0"/>
    </xf>
    <xf numFmtId="184" fontId="30" fillId="13" borderId="0" xfId="8" applyNumberFormat="1" applyFont="1" applyFill="1" applyBorder="1" applyAlignment="1">
      <alignment vertical="center" shrinkToFit="1"/>
    </xf>
    <xf numFmtId="184" fontId="30" fillId="2" borderId="44" xfId="8" applyNumberFormat="1" applyFont="1" applyFill="1" applyBorder="1" applyAlignment="1" applyProtection="1">
      <alignment vertical="center" shrinkToFit="1"/>
      <protection locked="0"/>
    </xf>
    <xf numFmtId="184" fontId="30" fillId="2" borderId="45" xfId="8" applyNumberFormat="1" applyFont="1" applyFill="1" applyBorder="1" applyAlignment="1" applyProtection="1">
      <alignment vertical="center" shrinkToFit="1"/>
      <protection locked="0"/>
    </xf>
    <xf numFmtId="184" fontId="30" fillId="13" borderId="138" xfId="8" applyNumberFormat="1" applyFont="1" applyFill="1" applyBorder="1" applyAlignment="1">
      <alignment vertical="center" shrinkToFit="1"/>
    </xf>
    <xf numFmtId="0" fontId="30" fillId="12" borderId="99" xfId="0" applyFont="1" applyFill="1" applyBorder="1" applyAlignment="1">
      <alignment horizontal="center" vertical="center" wrapText="1"/>
    </xf>
    <xf numFmtId="184" fontId="30" fillId="2" borderId="100" xfId="8" applyNumberFormat="1" applyFont="1" applyFill="1" applyBorder="1" applyAlignment="1" applyProtection="1">
      <alignment vertical="center" shrinkToFit="1"/>
      <protection locked="0"/>
    </xf>
    <xf numFmtId="184" fontId="30" fillId="12" borderId="100" xfId="8" applyNumberFormat="1" applyFont="1" applyFill="1" applyBorder="1" applyAlignment="1">
      <alignment vertical="center" shrinkToFit="1"/>
    </xf>
    <xf numFmtId="184" fontId="30" fillId="13" borderId="14" xfId="8" applyNumberFormat="1" applyFont="1" applyFill="1" applyBorder="1" applyAlignment="1">
      <alignment vertical="center" shrinkToFit="1"/>
    </xf>
    <xf numFmtId="184" fontId="30" fillId="2" borderId="6" xfId="8" applyNumberFormat="1" applyFont="1" applyFill="1" applyBorder="1" applyAlignment="1" applyProtection="1">
      <alignment vertical="center" shrinkToFit="1"/>
      <protection locked="0"/>
    </xf>
    <xf numFmtId="184" fontId="30" fillId="2" borderId="35" xfId="8" applyNumberFormat="1" applyFont="1" applyFill="1" applyBorder="1" applyAlignment="1" applyProtection="1">
      <alignment vertical="center" shrinkToFit="1"/>
      <protection locked="0"/>
    </xf>
    <xf numFmtId="184" fontId="30" fillId="13" borderId="142" xfId="8" applyNumberFormat="1" applyFont="1" applyFill="1" applyBorder="1" applyAlignment="1">
      <alignment vertical="center" shrinkToFit="1"/>
    </xf>
    <xf numFmtId="0" fontId="30" fillId="12" borderId="95" xfId="0" applyFont="1" applyFill="1" applyBorder="1" applyAlignment="1">
      <alignment horizontal="center" vertical="center" wrapText="1"/>
    </xf>
    <xf numFmtId="184" fontId="30" fillId="2" borderId="102" xfId="8" applyNumberFormat="1" applyFont="1" applyFill="1" applyBorder="1" applyAlignment="1" applyProtection="1">
      <alignment vertical="center" shrinkToFit="1"/>
      <protection locked="0"/>
    </xf>
    <xf numFmtId="184" fontId="30" fillId="12" borderId="102" xfId="8" applyNumberFormat="1" applyFont="1" applyFill="1" applyBorder="1" applyAlignment="1">
      <alignment vertical="center" shrinkToFit="1"/>
    </xf>
    <xf numFmtId="184" fontId="30" fillId="13" borderId="54" xfId="8" applyNumberFormat="1" applyFont="1" applyFill="1" applyBorder="1" applyAlignment="1">
      <alignment vertical="center" shrinkToFit="1"/>
    </xf>
    <xf numFmtId="184" fontId="30" fillId="2" borderId="25" xfId="8" applyNumberFormat="1" applyFont="1" applyFill="1" applyBorder="1" applyAlignment="1" applyProtection="1">
      <alignment vertical="center" shrinkToFit="1"/>
      <protection locked="0"/>
    </xf>
    <xf numFmtId="184" fontId="30" fillId="2" borderId="38" xfId="8" applyNumberFormat="1" applyFont="1" applyFill="1" applyBorder="1" applyAlignment="1" applyProtection="1">
      <alignment vertical="center" shrinkToFit="1"/>
      <protection locked="0"/>
    </xf>
    <xf numFmtId="184" fontId="30" fillId="13" borderId="163" xfId="8" applyNumberFormat="1" applyFont="1" applyFill="1" applyBorder="1" applyAlignment="1">
      <alignment vertical="center" shrinkToFit="1"/>
    </xf>
    <xf numFmtId="184" fontId="30" fillId="12" borderId="146" xfId="8" applyNumberFormat="1" applyFont="1" applyFill="1" applyBorder="1" applyAlignment="1">
      <alignment vertical="center" shrinkToFit="1"/>
    </xf>
    <xf numFmtId="184" fontId="30" fillId="12" borderId="112" xfId="8" applyNumberFormat="1" applyFont="1" applyFill="1" applyBorder="1" applyAlignment="1">
      <alignment vertical="center" shrinkToFit="1"/>
    </xf>
    <xf numFmtId="184" fontId="30" fillId="12" borderId="147" xfId="8" applyNumberFormat="1" applyFont="1" applyFill="1" applyBorder="1" applyAlignment="1">
      <alignment vertical="center" shrinkToFit="1"/>
    </xf>
    <xf numFmtId="184" fontId="30" fillId="12" borderId="148" xfId="8" applyNumberFormat="1" applyFont="1" applyFill="1" applyBorder="1" applyAlignment="1">
      <alignment vertical="center" shrinkToFit="1"/>
    </xf>
    <xf numFmtId="184" fontId="30" fillId="12" borderId="152" xfId="8" applyNumberFormat="1" applyFont="1" applyFill="1" applyBorder="1" applyAlignment="1">
      <alignment vertical="center" shrinkToFit="1"/>
    </xf>
    <xf numFmtId="184" fontId="30" fillId="12" borderId="153" xfId="8" applyNumberFormat="1" applyFont="1" applyFill="1" applyBorder="1" applyAlignment="1">
      <alignment vertical="center" shrinkToFit="1"/>
    </xf>
    <xf numFmtId="0" fontId="84" fillId="11" borderId="0" xfId="0" applyFont="1" applyFill="1" applyAlignment="1">
      <alignment vertical="center" wrapText="1"/>
    </xf>
    <xf numFmtId="0" fontId="85" fillId="11" borderId="0" xfId="0" applyFont="1" applyFill="1" applyAlignment="1">
      <alignment horizontal="left" vertical="center"/>
    </xf>
    <xf numFmtId="0" fontId="30" fillId="11" borderId="0" xfId="0" applyFont="1" applyFill="1" applyAlignment="1"/>
    <xf numFmtId="0" fontId="88" fillId="11" borderId="0" xfId="0" applyFont="1" applyFill="1">
      <alignment vertical="center"/>
    </xf>
    <xf numFmtId="0" fontId="30" fillId="0" borderId="0" xfId="0" applyFont="1" applyAlignment="1">
      <alignment horizontal="center" vertical="center" wrapText="1"/>
    </xf>
    <xf numFmtId="38" fontId="30" fillId="0" borderId="0" xfId="8" applyFont="1" applyFill="1" applyBorder="1" applyAlignment="1">
      <alignment vertical="center" wrapText="1"/>
    </xf>
    <xf numFmtId="0" fontId="10" fillId="8" borderId="0" xfId="0" applyFont="1" applyFill="1" applyAlignment="1">
      <alignment vertical="center" wrapText="1"/>
    </xf>
    <xf numFmtId="0" fontId="89" fillId="8" borderId="0" xfId="0" applyFont="1" applyFill="1">
      <alignment vertical="center"/>
    </xf>
    <xf numFmtId="0" fontId="30" fillId="8" borderId="0" xfId="0" applyFont="1" applyFill="1" applyAlignment="1">
      <alignment vertical="center" wrapText="1"/>
    </xf>
    <xf numFmtId="0" fontId="10" fillId="8" borderId="0" xfId="0" applyFont="1" applyFill="1" applyAlignment="1">
      <alignment horizontal="center" vertical="center" wrapText="1"/>
    </xf>
    <xf numFmtId="0" fontId="80" fillId="8" borderId="0" xfId="0" applyFont="1" applyFill="1" applyAlignment="1">
      <alignment vertical="center" wrapText="1"/>
    </xf>
    <xf numFmtId="0" fontId="70" fillId="8" borderId="26" xfId="0" applyFont="1" applyFill="1" applyBorder="1" applyAlignment="1">
      <alignment horizontal="left" vertical="center"/>
    </xf>
    <xf numFmtId="0" fontId="60" fillId="8" borderId="0" xfId="0" applyFont="1" applyFill="1" applyAlignment="1">
      <alignment horizontal="left" vertical="center" wrapText="1"/>
    </xf>
    <xf numFmtId="0" fontId="10" fillId="0" borderId="71" xfId="0" applyFont="1" applyBorder="1" applyAlignment="1">
      <alignment horizontal="center" vertical="center" wrapText="1"/>
    </xf>
    <xf numFmtId="0" fontId="10" fillId="0" borderId="127" xfId="0" applyFont="1" applyBorder="1" applyAlignment="1">
      <alignment horizontal="center" vertical="center" wrapText="1"/>
    </xf>
    <xf numFmtId="0" fontId="10" fillId="0" borderId="128" xfId="0" applyFont="1" applyBorder="1" applyAlignment="1">
      <alignment horizontal="center" vertical="center" wrapText="1"/>
    </xf>
    <xf numFmtId="0" fontId="10" fillId="0" borderId="70" xfId="0" applyFont="1" applyBorder="1" applyAlignment="1">
      <alignment horizontal="center" vertical="center" wrapText="1"/>
    </xf>
    <xf numFmtId="183" fontId="30" fillId="13" borderId="137" xfId="8" applyNumberFormat="1" applyFont="1" applyFill="1" applyBorder="1" applyAlignment="1">
      <alignment vertical="center" wrapText="1"/>
    </xf>
    <xf numFmtId="183" fontId="30" fillId="13" borderId="99" xfId="8" applyNumberFormat="1" applyFont="1" applyFill="1" applyBorder="1" applyAlignment="1">
      <alignment vertical="center" wrapText="1"/>
    </xf>
    <xf numFmtId="0" fontId="30" fillId="3" borderId="95" xfId="0" applyFont="1" applyFill="1" applyBorder="1" applyAlignment="1" applyProtection="1">
      <alignment horizontal="center" vertical="center" wrapText="1"/>
      <protection locked="0"/>
    </xf>
    <xf numFmtId="183" fontId="30" fillId="13" borderId="95" xfId="8" applyNumberFormat="1" applyFont="1" applyFill="1" applyBorder="1" applyAlignment="1">
      <alignment vertical="center" wrapText="1"/>
    </xf>
    <xf numFmtId="0" fontId="30" fillId="0" borderId="26" xfId="0" applyFont="1" applyBorder="1" applyAlignment="1">
      <alignment horizontal="center" vertical="center" wrapText="1"/>
    </xf>
    <xf numFmtId="183" fontId="30" fillId="13" borderId="26" xfId="8" applyNumberFormat="1" applyFont="1" applyFill="1" applyBorder="1" applyAlignment="1">
      <alignment vertical="center" wrapText="1"/>
    </xf>
    <xf numFmtId="183" fontId="30" fillId="13" borderId="110" xfId="8" applyNumberFormat="1" applyFont="1" applyFill="1" applyBorder="1" applyAlignment="1">
      <alignment vertical="center" wrapText="1"/>
    </xf>
    <xf numFmtId="183" fontId="30" fillId="13" borderId="111" xfId="8" applyNumberFormat="1" applyFont="1" applyFill="1" applyBorder="1" applyAlignment="1">
      <alignment vertical="center" wrapText="1"/>
    </xf>
    <xf numFmtId="183" fontId="30" fillId="13" borderId="131" xfId="8" applyNumberFormat="1" applyFont="1" applyFill="1" applyBorder="1" applyAlignment="1">
      <alignment vertical="center" wrapText="1"/>
    </xf>
    <xf numFmtId="183" fontId="30" fillId="13" borderId="132" xfId="8" applyNumberFormat="1" applyFont="1" applyFill="1" applyBorder="1" applyAlignment="1">
      <alignment vertical="center" wrapText="1"/>
    </xf>
    <xf numFmtId="183" fontId="30" fillId="13" borderId="133" xfId="8" applyNumberFormat="1" applyFont="1" applyFill="1" applyBorder="1" applyAlignment="1">
      <alignment vertical="center" wrapText="1"/>
    </xf>
    <xf numFmtId="183" fontId="30" fillId="13" borderId="97" xfId="8" applyNumberFormat="1" applyFont="1" applyFill="1" applyBorder="1" applyAlignment="1">
      <alignment vertical="center" wrapText="1"/>
    </xf>
    <xf numFmtId="0" fontId="30" fillId="8" borderId="154" xfId="0" applyFont="1" applyFill="1" applyBorder="1" applyAlignment="1">
      <alignment vertical="center" wrapText="1"/>
    </xf>
    <xf numFmtId="0" fontId="30" fillId="8" borderId="155" xfId="0" applyFont="1" applyFill="1" applyBorder="1" applyAlignment="1">
      <alignment vertical="center" wrapText="1"/>
    </xf>
    <xf numFmtId="0" fontId="30" fillId="8" borderId="0" xfId="0" applyFont="1" applyFill="1" applyAlignment="1">
      <alignment horizontal="center" vertical="center" wrapText="1"/>
    </xf>
    <xf numFmtId="38" fontId="30" fillId="8" borderId="0" xfId="8" applyFont="1" applyFill="1" applyBorder="1" applyAlignment="1">
      <alignment vertical="center" wrapText="1"/>
    </xf>
    <xf numFmtId="38" fontId="30" fillId="8" borderId="156" xfId="8" applyFont="1" applyFill="1" applyBorder="1" applyAlignment="1">
      <alignment vertical="center" wrapText="1"/>
    </xf>
    <xf numFmtId="38" fontId="30" fillId="8" borderId="157" xfId="8" applyFont="1" applyFill="1" applyBorder="1" applyAlignment="1">
      <alignment vertical="center" wrapText="1"/>
    </xf>
    <xf numFmtId="38" fontId="30" fillId="0" borderId="168" xfId="8" applyFont="1" applyFill="1" applyBorder="1" applyAlignment="1">
      <alignment vertical="center" wrapText="1"/>
    </xf>
    <xf numFmtId="38" fontId="30" fillId="0" borderId="100" xfId="8" applyFont="1" applyFill="1" applyBorder="1" applyAlignment="1">
      <alignment horizontal="center" vertical="center" wrapText="1"/>
    </xf>
    <xf numFmtId="38" fontId="30" fillId="0" borderId="102" xfId="8" applyFont="1" applyFill="1" applyBorder="1" applyAlignment="1">
      <alignment horizontal="center" vertical="center" wrapText="1"/>
    </xf>
    <xf numFmtId="0" fontId="66" fillId="8" borderId="0" xfId="0" applyFont="1" applyFill="1" applyAlignment="1">
      <alignment vertical="center" wrapText="1"/>
    </xf>
    <xf numFmtId="0" fontId="77" fillId="8" borderId="0" xfId="0" applyFont="1" applyFill="1">
      <alignment vertical="center"/>
    </xf>
    <xf numFmtId="0" fontId="79" fillId="8" borderId="0" xfId="0" applyFont="1" applyFill="1">
      <alignment vertical="center"/>
    </xf>
    <xf numFmtId="0" fontId="30" fillId="8" borderId="26" xfId="0" applyFont="1" applyFill="1" applyBorder="1" applyAlignment="1">
      <alignment horizontal="right" wrapText="1"/>
    </xf>
    <xf numFmtId="0" fontId="81" fillId="8" borderId="26" xfId="0" applyFont="1" applyFill="1" applyBorder="1">
      <alignment vertical="center"/>
    </xf>
    <xf numFmtId="0" fontId="14" fillId="8" borderId="26" xfId="0" applyFont="1" applyFill="1" applyBorder="1">
      <alignment vertical="center"/>
    </xf>
    <xf numFmtId="0" fontId="30" fillId="8" borderId="0" xfId="0" applyFont="1" applyFill="1" applyAlignment="1">
      <alignment horizontal="right" vertical="center" wrapText="1"/>
    </xf>
    <xf numFmtId="0" fontId="10" fillId="8" borderId="0" xfId="0" applyFont="1" applyFill="1" applyAlignment="1">
      <alignment vertical="center" shrinkToFit="1"/>
    </xf>
    <xf numFmtId="0" fontId="10" fillId="0" borderId="0" xfId="0" applyFont="1" applyAlignment="1">
      <alignment vertical="center" shrinkToFit="1"/>
    </xf>
    <xf numFmtId="184" fontId="30" fillId="13" borderId="137" xfId="8" applyNumberFormat="1" applyFont="1" applyFill="1" applyBorder="1" applyAlignment="1">
      <alignment vertical="center" shrinkToFit="1"/>
    </xf>
    <xf numFmtId="184" fontId="30" fillId="13" borderId="99" xfId="8" applyNumberFormat="1" applyFont="1" applyFill="1" applyBorder="1" applyAlignment="1">
      <alignment vertical="center" shrinkToFit="1"/>
    </xf>
    <xf numFmtId="184" fontId="30" fillId="13" borderId="102" xfId="8" applyNumberFormat="1" applyFont="1" applyFill="1" applyBorder="1" applyAlignment="1">
      <alignment vertical="center" shrinkToFit="1"/>
    </xf>
    <xf numFmtId="184" fontId="30" fillId="12" borderId="95" xfId="8" applyNumberFormat="1" applyFont="1" applyFill="1" applyBorder="1" applyAlignment="1">
      <alignment vertical="center" shrinkToFit="1"/>
    </xf>
    <xf numFmtId="184" fontId="30" fillId="12" borderId="26" xfId="8" applyNumberFormat="1" applyFont="1" applyFill="1" applyBorder="1" applyAlignment="1">
      <alignment vertical="center" shrinkToFit="1"/>
    </xf>
    <xf numFmtId="184" fontId="30" fillId="12" borderId="110" xfId="8" applyNumberFormat="1" applyFont="1" applyFill="1" applyBorder="1" applyAlignment="1">
      <alignment vertical="center" shrinkToFit="1"/>
    </xf>
    <xf numFmtId="184" fontId="30" fillId="12" borderId="111" xfId="8" applyNumberFormat="1" applyFont="1" applyFill="1" applyBorder="1" applyAlignment="1">
      <alignment vertical="center" shrinkToFit="1"/>
    </xf>
    <xf numFmtId="184" fontId="30" fillId="12" borderId="97" xfId="8" applyNumberFormat="1" applyFont="1" applyFill="1" applyBorder="1" applyAlignment="1">
      <alignment vertical="center" shrinkToFit="1"/>
    </xf>
    <xf numFmtId="0" fontId="0" fillId="8" borderId="0" xfId="0" applyFill="1" applyAlignment="1">
      <alignment vertical="center" wrapText="1"/>
    </xf>
    <xf numFmtId="0" fontId="85" fillId="8" borderId="0" xfId="0" applyFont="1" applyFill="1">
      <alignment vertical="center"/>
    </xf>
    <xf numFmtId="0" fontId="30" fillId="8" borderId="0" xfId="0" applyFont="1" applyFill="1" applyAlignment="1"/>
    <xf numFmtId="0" fontId="30" fillId="8" borderId="0" xfId="0" applyFont="1" applyFill="1" applyAlignment="1">
      <alignment horizontal="right"/>
    </xf>
    <xf numFmtId="0" fontId="88" fillId="8" borderId="0" xfId="0" applyFont="1" applyFill="1">
      <alignment vertical="center"/>
    </xf>
    <xf numFmtId="0" fontId="30" fillId="8" borderId="26" xfId="0" applyFont="1" applyFill="1" applyBorder="1" applyAlignment="1">
      <alignment horizontal="right"/>
    </xf>
    <xf numFmtId="0" fontId="30" fillId="12" borderId="62" xfId="0" applyFont="1" applyFill="1" applyBorder="1" applyAlignment="1">
      <alignment horizontal="center" vertical="center" wrapText="1"/>
    </xf>
    <xf numFmtId="0" fontId="84" fillId="8" borderId="0" xfId="0" applyFont="1" applyFill="1" applyAlignment="1">
      <alignment vertical="center" wrapText="1"/>
    </xf>
    <xf numFmtId="0" fontId="30" fillId="9" borderId="0" xfId="0" applyFont="1" applyFill="1" applyAlignment="1">
      <alignment vertical="center" wrapText="1"/>
    </xf>
    <xf numFmtId="0" fontId="30" fillId="0" borderId="0" xfId="0" applyFont="1" applyAlignment="1">
      <alignment vertical="center" wrapText="1"/>
    </xf>
    <xf numFmtId="0" fontId="30" fillId="0" borderId="26" xfId="0" applyFont="1" applyBorder="1" applyAlignment="1">
      <alignment vertical="center" wrapText="1"/>
    </xf>
    <xf numFmtId="0" fontId="80" fillId="0" borderId="0" xfId="0" applyFont="1" applyAlignment="1">
      <alignment vertical="center" wrapText="1"/>
    </xf>
    <xf numFmtId="10" fontId="10" fillId="12" borderId="95" xfId="12" applyNumberFormat="1" applyFont="1" applyFill="1" applyBorder="1" applyAlignment="1">
      <alignment vertical="center" wrapText="1"/>
    </xf>
    <xf numFmtId="38" fontId="91" fillId="4" borderId="0" xfId="8" applyFont="1" applyFill="1" applyBorder="1" applyAlignment="1">
      <alignment vertical="center" wrapText="1"/>
    </xf>
    <xf numFmtId="0" fontId="0" fillId="0" borderId="0" xfId="0" applyAlignment="1">
      <alignment vertical="center" wrapText="1"/>
    </xf>
    <xf numFmtId="0" fontId="0" fillId="0" borderId="122" xfId="0" applyBorder="1" applyAlignment="1">
      <alignment horizontal="center" vertical="center" wrapText="1"/>
    </xf>
    <xf numFmtId="0" fontId="10" fillId="0" borderId="0" xfId="0" applyFont="1" applyAlignment="1">
      <alignment horizontal="center" vertical="center" wrapText="1"/>
    </xf>
    <xf numFmtId="0" fontId="30" fillId="12" borderId="122" xfId="0" applyFont="1" applyFill="1" applyBorder="1" applyAlignment="1">
      <alignment horizontal="right" vertical="center" wrapText="1"/>
    </xf>
    <xf numFmtId="0" fontId="30" fillId="12" borderId="136" xfId="8" applyNumberFormat="1" applyFont="1" applyFill="1" applyBorder="1" applyAlignment="1">
      <alignment horizontal="right" vertical="center" wrapText="1"/>
    </xf>
    <xf numFmtId="0" fontId="30" fillId="12" borderId="72" xfId="8" applyNumberFormat="1" applyFont="1" applyFill="1" applyBorder="1" applyAlignment="1">
      <alignment horizontal="right" vertical="center" wrapText="1"/>
    </xf>
    <xf numFmtId="0" fontId="30" fillId="12" borderId="137" xfId="8" applyNumberFormat="1" applyFont="1" applyFill="1" applyBorder="1" applyAlignment="1">
      <alignment horizontal="right" vertical="center" wrapText="1"/>
    </xf>
    <xf numFmtId="0" fontId="30" fillId="12" borderId="136" xfId="8" applyNumberFormat="1" applyFont="1" applyFill="1" applyBorder="1" applyAlignment="1">
      <alignment horizontal="center" vertical="center" wrapText="1"/>
    </xf>
    <xf numFmtId="0" fontId="30" fillId="12" borderId="100" xfId="0" applyFont="1" applyFill="1" applyBorder="1" applyAlignment="1">
      <alignment horizontal="right" vertical="center" wrapText="1"/>
    </xf>
    <xf numFmtId="0" fontId="30" fillId="12" borderId="100" xfId="8" applyNumberFormat="1" applyFont="1" applyFill="1" applyBorder="1" applyAlignment="1">
      <alignment horizontal="right" vertical="center" wrapText="1"/>
    </xf>
    <xf numFmtId="0" fontId="30" fillId="12" borderId="14" xfId="8" applyNumberFormat="1" applyFont="1" applyFill="1" applyBorder="1" applyAlignment="1">
      <alignment horizontal="right" vertical="center" wrapText="1"/>
    </xf>
    <xf numFmtId="0" fontId="30" fillId="12" borderId="169" xfId="8" applyNumberFormat="1" applyFont="1" applyFill="1" applyBorder="1" applyAlignment="1">
      <alignment horizontal="right" vertical="center" wrapText="1"/>
    </xf>
    <xf numFmtId="0" fontId="30" fillId="12" borderId="100" xfId="8" applyNumberFormat="1" applyFont="1" applyFill="1" applyBorder="1" applyAlignment="1">
      <alignment horizontal="center" vertical="center" wrapText="1"/>
    </xf>
    <xf numFmtId="0" fontId="30" fillId="12" borderId="98" xfId="0" applyFont="1" applyFill="1" applyBorder="1" applyAlignment="1">
      <alignment horizontal="right" vertical="center" wrapText="1"/>
    </xf>
    <xf numFmtId="0" fontId="30" fillId="12" borderId="95" xfId="8" applyNumberFormat="1" applyFont="1" applyFill="1" applyBorder="1" applyAlignment="1">
      <alignment horizontal="right" vertical="center" wrapText="1"/>
    </xf>
    <xf numFmtId="0" fontId="30" fillId="12" borderId="26" xfId="8" applyNumberFormat="1" applyFont="1" applyFill="1" applyBorder="1" applyAlignment="1">
      <alignment horizontal="right" vertical="center" wrapText="1"/>
    </xf>
    <xf numFmtId="0" fontId="30" fillId="12" borderId="102" xfId="8" applyNumberFormat="1" applyFont="1" applyFill="1" applyBorder="1" applyAlignment="1">
      <alignment horizontal="right" vertical="center" wrapText="1"/>
    </xf>
    <xf numFmtId="0" fontId="30" fillId="12" borderId="95" xfId="8" applyNumberFormat="1" applyFont="1" applyFill="1" applyBorder="1" applyAlignment="1">
      <alignment horizontal="center" vertical="center" wrapText="1"/>
    </xf>
    <xf numFmtId="0" fontId="30" fillId="12" borderId="95" xfId="0" applyFont="1" applyFill="1" applyBorder="1" applyAlignment="1">
      <alignment horizontal="right" vertical="center" wrapText="1"/>
    </xf>
    <xf numFmtId="38" fontId="30" fillId="12" borderId="95" xfId="8" applyFont="1" applyFill="1" applyBorder="1" applyAlignment="1">
      <alignment horizontal="right" vertical="center" wrapText="1"/>
    </xf>
    <xf numFmtId="38" fontId="30" fillId="13" borderId="95" xfId="8" applyFont="1" applyFill="1" applyBorder="1" applyAlignment="1">
      <alignment horizontal="right" vertical="center" wrapText="1"/>
    </xf>
    <xf numFmtId="38" fontId="30" fillId="13" borderId="26" xfId="8" applyFont="1" applyFill="1" applyBorder="1" applyAlignment="1">
      <alignment horizontal="right" vertical="center" wrapText="1"/>
    </xf>
    <xf numFmtId="38" fontId="30" fillId="13" borderId="110" xfId="8" applyFont="1" applyFill="1" applyBorder="1" applyAlignment="1">
      <alignment horizontal="right" vertical="center" wrapText="1"/>
    </xf>
    <xf numFmtId="0" fontId="30" fillId="4" borderId="0" xfId="0" applyFont="1" applyFill="1" applyAlignment="1">
      <alignment horizontal="right" vertical="center" wrapText="1"/>
    </xf>
    <xf numFmtId="38" fontId="30" fillId="4" borderId="0" xfId="8" applyFont="1" applyFill="1" applyBorder="1" applyAlignment="1">
      <alignment horizontal="right" vertical="center" wrapText="1"/>
    </xf>
    <xf numFmtId="38" fontId="30" fillId="4" borderId="0" xfId="8" applyFont="1" applyFill="1" applyBorder="1" applyAlignment="1">
      <alignment horizontal="center" vertical="center" wrapText="1"/>
    </xf>
    <xf numFmtId="0" fontId="30" fillId="12" borderId="104" xfId="8" applyNumberFormat="1" applyFont="1" applyFill="1" applyBorder="1" applyAlignment="1">
      <alignment horizontal="center" vertical="center" wrapText="1"/>
    </xf>
    <xf numFmtId="0" fontId="30" fillId="12" borderId="121" xfId="8" applyNumberFormat="1" applyFont="1" applyFill="1" applyBorder="1" applyAlignment="1">
      <alignment horizontal="right" vertical="center" wrapText="1"/>
    </xf>
    <xf numFmtId="0" fontId="30" fillId="12" borderId="39" xfId="8" applyNumberFormat="1" applyFont="1" applyFill="1" applyBorder="1" applyAlignment="1">
      <alignment horizontal="center" vertical="center" wrapText="1"/>
    </xf>
    <xf numFmtId="0" fontId="30" fillId="12" borderId="169" xfId="0" applyFont="1" applyFill="1" applyBorder="1" applyAlignment="1">
      <alignment horizontal="center" vertical="center" wrapText="1"/>
    </xf>
    <xf numFmtId="0" fontId="30" fillId="12" borderId="109" xfId="8" applyNumberFormat="1" applyFont="1" applyFill="1" applyBorder="1" applyAlignment="1">
      <alignment horizontal="center" vertical="center" wrapText="1"/>
    </xf>
    <xf numFmtId="0" fontId="30" fillId="0" borderId="40" xfId="0" applyFont="1" applyBorder="1" applyAlignment="1">
      <alignment horizontal="center" vertical="center" wrapText="1"/>
    </xf>
    <xf numFmtId="38" fontId="30" fillId="13" borderId="103" xfId="8" applyFont="1" applyFill="1" applyBorder="1" applyAlignment="1">
      <alignment horizontal="right" vertical="center" wrapText="1"/>
    </xf>
    <xf numFmtId="0" fontId="30" fillId="12" borderId="103" xfId="0" applyFont="1" applyFill="1" applyBorder="1" applyAlignment="1">
      <alignment horizontal="right" vertical="center" wrapText="1"/>
    </xf>
    <xf numFmtId="38" fontId="30" fillId="12" borderId="103" xfId="8" applyFont="1" applyFill="1" applyBorder="1" applyAlignment="1">
      <alignment horizontal="right" vertical="center" wrapText="1"/>
    </xf>
    <xf numFmtId="38" fontId="30" fillId="13" borderId="47" xfId="8" applyFont="1" applyFill="1" applyBorder="1" applyAlignment="1">
      <alignment horizontal="right" vertical="center" wrapText="1"/>
    </xf>
    <xf numFmtId="185" fontId="10" fillId="12" borderId="103" xfId="12" applyNumberFormat="1" applyFont="1" applyFill="1" applyBorder="1" applyAlignment="1">
      <alignment vertical="center" wrapText="1"/>
    </xf>
    <xf numFmtId="0" fontId="10" fillId="8" borderId="28" xfId="0" applyFont="1" applyFill="1" applyBorder="1" applyAlignment="1">
      <alignment vertical="center" shrinkToFit="1"/>
    </xf>
    <xf numFmtId="0" fontId="10" fillId="8" borderId="28" xfId="0" applyFont="1" applyFill="1" applyBorder="1" applyAlignment="1">
      <alignment horizontal="right" vertical="center" wrapText="1"/>
    </xf>
    <xf numFmtId="0" fontId="0" fillId="8" borderId="44" xfId="0" applyFill="1" applyBorder="1" applyAlignment="1">
      <alignment horizontal="center" vertical="center" wrapText="1"/>
    </xf>
    <xf numFmtId="0" fontId="0" fillId="8" borderId="45" xfId="0" applyFill="1" applyBorder="1" applyAlignment="1">
      <alignment horizontal="center" vertical="center" wrapText="1"/>
    </xf>
    <xf numFmtId="0" fontId="10" fillId="8" borderId="44" xfId="0" applyFont="1" applyFill="1" applyBorder="1" applyAlignment="1">
      <alignment horizontal="center" vertical="center" wrapText="1"/>
    </xf>
    <xf numFmtId="0" fontId="10" fillId="8" borderId="45" xfId="0" applyFont="1" applyFill="1" applyBorder="1" applyAlignment="1">
      <alignment horizontal="center" vertical="center" wrapText="1"/>
    </xf>
    <xf numFmtId="0" fontId="30" fillId="8" borderId="95" xfId="0" applyFont="1" applyFill="1" applyBorder="1" applyAlignment="1">
      <alignment horizontal="right" vertical="center" wrapText="1"/>
    </xf>
    <xf numFmtId="0" fontId="30" fillId="8" borderId="121" xfId="0" applyFont="1" applyFill="1" applyBorder="1" applyAlignment="1">
      <alignment horizontal="right" vertical="center" wrapText="1"/>
    </xf>
    <xf numFmtId="0" fontId="30" fillId="8" borderId="110" xfId="0" applyFont="1" applyFill="1" applyBorder="1" applyAlignment="1">
      <alignment horizontal="right" vertical="center" wrapText="1"/>
    </xf>
    <xf numFmtId="0" fontId="30" fillId="8" borderId="97" xfId="0" applyFont="1" applyFill="1" applyBorder="1" applyAlignment="1">
      <alignment horizontal="right" vertical="center" wrapText="1"/>
    </xf>
    <xf numFmtId="0" fontId="30" fillId="8" borderId="137" xfId="0" applyFont="1" applyFill="1" applyBorder="1" applyAlignment="1">
      <alignment horizontal="center" vertical="center" wrapText="1"/>
    </xf>
    <xf numFmtId="10" fontId="10" fillId="8" borderId="121" xfId="12" applyNumberFormat="1" applyFont="1" applyFill="1" applyBorder="1" applyAlignment="1">
      <alignment vertical="center" wrapText="1"/>
    </xf>
    <xf numFmtId="0" fontId="30" fillId="8" borderId="100" xfId="0" applyFont="1" applyFill="1" applyBorder="1" applyAlignment="1">
      <alignment horizontal="center" vertical="center" wrapText="1"/>
    </xf>
    <xf numFmtId="10" fontId="10" fillId="8" borderId="169" xfId="12" applyNumberFormat="1" applyFont="1" applyFill="1" applyBorder="1" applyAlignment="1">
      <alignment vertical="center" wrapText="1"/>
    </xf>
    <xf numFmtId="0" fontId="30" fillId="8" borderId="95" xfId="0" applyFont="1" applyFill="1" applyBorder="1" applyAlignment="1">
      <alignment horizontal="center" vertical="center" wrapText="1"/>
    </xf>
    <xf numFmtId="10" fontId="10" fillId="8" borderId="102" xfId="12" applyNumberFormat="1" applyFont="1" applyFill="1" applyBorder="1" applyAlignment="1">
      <alignment vertical="center" wrapText="1"/>
    </xf>
    <xf numFmtId="0" fontId="30" fillId="8" borderId="26" xfId="0" applyFont="1" applyFill="1" applyBorder="1" applyAlignment="1">
      <alignment horizontal="center" vertical="center" wrapText="1"/>
    </xf>
    <xf numFmtId="10" fontId="10" fillId="8" borderId="95" xfId="12" applyNumberFormat="1" applyFont="1" applyFill="1" applyBorder="1" applyAlignment="1">
      <alignment vertical="center" wrapText="1"/>
    </xf>
    <xf numFmtId="10" fontId="10" fillId="8" borderId="136" xfId="12" applyNumberFormat="1" applyFont="1" applyFill="1" applyBorder="1" applyAlignment="1">
      <alignment vertical="center" wrapText="1"/>
    </xf>
    <xf numFmtId="10" fontId="10" fillId="8" borderId="100" xfId="12" applyNumberFormat="1" applyFont="1" applyFill="1" applyBorder="1" applyAlignment="1">
      <alignment vertical="center" wrapText="1"/>
    </xf>
    <xf numFmtId="0" fontId="8" fillId="8" borderId="14" xfId="10" applyFill="1" applyBorder="1" applyAlignment="1">
      <alignment horizontal="left" vertical="center"/>
    </xf>
    <xf numFmtId="0" fontId="41" fillId="0" borderId="0" xfId="10" applyFont="1" applyAlignment="1">
      <alignment horizontal="center" vertical="center"/>
    </xf>
    <xf numFmtId="0" fontId="37" fillId="0" borderId="0" xfId="9" applyFont="1" applyAlignment="1">
      <alignment horizontal="left" vertical="center" wrapText="1" indent="1"/>
    </xf>
    <xf numFmtId="0" fontId="96" fillId="0" borderId="0" xfId="0" applyFont="1">
      <alignment vertical="center"/>
    </xf>
    <xf numFmtId="0" fontId="23" fillId="0" borderId="64" xfId="0" applyFont="1" applyBorder="1" applyAlignment="1">
      <alignment horizontal="right" vertical="center"/>
    </xf>
    <xf numFmtId="0" fontId="20" fillId="0" borderId="7" xfId="0" applyFont="1" applyBorder="1" applyAlignment="1">
      <alignment horizontal="center" vertical="distributed" textRotation="255" justifyLastLine="1"/>
    </xf>
    <xf numFmtId="0" fontId="10" fillId="0" borderId="7" xfId="0" applyFont="1" applyBorder="1">
      <alignment vertical="center"/>
    </xf>
    <xf numFmtId="177" fontId="22" fillId="0" borderId="7" xfId="0" applyNumberFormat="1" applyFont="1" applyBorder="1" applyAlignment="1">
      <alignment vertical="center" shrinkToFit="1"/>
    </xf>
    <xf numFmtId="0" fontId="23" fillId="0" borderId="41" xfId="0" applyFont="1" applyBorder="1" applyAlignment="1">
      <alignment horizontal="right" vertical="center"/>
    </xf>
    <xf numFmtId="0" fontId="20" fillId="0" borderId="65" xfId="0" applyFont="1" applyBorder="1">
      <alignment vertical="center"/>
    </xf>
    <xf numFmtId="0" fontId="10" fillId="0" borderId="64" xfId="0" applyFont="1" applyBorder="1">
      <alignment vertical="center"/>
    </xf>
    <xf numFmtId="177" fontId="22" fillId="0" borderId="64" xfId="0" applyNumberFormat="1" applyFont="1" applyBorder="1" applyAlignment="1">
      <alignment vertical="center" shrinkToFit="1"/>
    </xf>
    <xf numFmtId="0" fontId="20" fillId="0" borderId="42" xfId="0" applyFont="1" applyBorder="1">
      <alignment vertical="center"/>
    </xf>
    <xf numFmtId="0" fontId="23" fillId="0" borderId="110" xfId="0" applyFont="1" applyBorder="1" applyAlignment="1">
      <alignment horizontal="right" vertical="center"/>
    </xf>
    <xf numFmtId="0" fontId="20" fillId="0" borderId="7" xfId="0" applyFont="1" applyBorder="1">
      <alignment vertical="center"/>
    </xf>
    <xf numFmtId="0" fontId="23" fillId="0" borderId="7" xfId="0" applyFont="1" applyBorder="1" applyAlignment="1">
      <alignment horizontal="right" vertical="center"/>
    </xf>
    <xf numFmtId="177" fontId="24" fillId="0" borderId="7" xfId="0" applyNumberFormat="1" applyFont="1" applyBorder="1" applyAlignment="1">
      <alignment vertical="center" shrinkToFit="1"/>
    </xf>
    <xf numFmtId="0" fontId="23" fillId="0" borderId="67" xfId="0" applyFont="1" applyBorder="1" applyAlignment="1">
      <alignment horizontal="right" vertical="center"/>
    </xf>
    <xf numFmtId="178" fontId="20" fillId="0" borderId="7" xfId="0" applyNumberFormat="1" applyFont="1" applyBorder="1">
      <alignment vertical="center"/>
    </xf>
    <xf numFmtId="0" fontId="25" fillId="0" borderId="41" xfId="0" applyFont="1" applyBorder="1">
      <alignment vertical="center"/>
    </xf>
    <xf numFmtId="0" fontId="10" fillId="0" borderId="41" xfId="0" applyFont="1" applyBorder="1">
      <alignment vertical="center"/>
    </xf>
    <xf numFmtId="0" fontId="5" fillId="9" borderId="92" xfId="10" applyFont="1" applyFill="1" applyBorder="1" applyAlignment="1">
      <alignment horizontal="center" vertical="center"/>
    </xf>
    <xf numFmtId="0" fontId="48" fillId="3" borderId="96" xfId="10" applyFont="1" applyFill="1" applyBorder="1" applyAlignment="1">
      <alignment horizontal="center" vertical="center" wrapText="1"/>
    </xf>
    <xf numFmtId="0" fontId="0" fillId="0" borderId="73" xfId="10" applyFont="1" applyBorder="1" applyAlignment="1">
      <alignment horizontal="center" vertical="center"/>
    </xf>
    <xf numFmtId="0" fontId="0" fillId="0" borderId="2" xfId="10" applyFont="1" applyBorder="1" applyAlignment="1">
      <alignment horizontal="center" vertical="center"/>
    </xf>
    <xf numFmtId="0" fontId="0" fillId="14" borderId="27" xfId="10" applyFont="1" applyFill="1" applyBorder="1" applyAlignment="1">
      <alignment horizontal="center" vertical="center" wrapText="1"/>
    </xf>
    <xf numFmtId="0" fontId="37" fillId="14" borderId="7" xfId="9" applyFont="1" applyFill="1" applyBorder="1" applyAlignment="1">
      <alignment horizontal="center" vertical="center"/>
    </xf>
    <xf numFmtId="0" fontId="37" fillId="14" borderId="0" xfId="9" applyFont="1" applyFill="1" applyAlignment="1">
      <alignment horizontal="center" vertical="center"/>
    </xf>
    <xf numFmtId="177" fontId="15" fillId="14" borderId="11" xfId="0" applyNumberFormat="1" applyFont="1" applyFill="1" applyBorder="1">
      <alignment vertical="center"/>
    </xf>
    <xf numFmtId="177" fontId="15" fillId="14" borderId="17" xfId="0" applyNumberFormat="1" applyFont="1" applyFill="1" applyBorder="1">
      <alignment vertical="center"/>
    </xf>
    <xf numFmtId="177" fontId="15" fillId="14" borderId="22" xfId="0" applyNumberFormat="1" applyFont="1" applyFill="1" applyBorder="1">
      <alignment vertical="center"/>
    </xf>
    <xf numFmtId="177" fontId="15" fillId="14" borderId="11" xfId="0" applyNumberFormat="1" applyFont="1" applyFill="1" applyBorder="1" applyAlignment="1">
      <alignment horizontal="right" vertical="center"/>
    </xf>
    <xf numFmtId="177" fontId="15" fillId="14" borderId="19" xfId="0" applyNumberFormat="1" applyFont="1" applyFill="1" applyBorder="1">
      <alignment vertical="center"/>
    </xf>
    <xf numFmtId="177" fontId="15" fillId="14" borderId="14" xfId="0" applyNumberFormat="1" applyFont="1" applyFill="1" applyBorder="1">
      <alignment vertical="center"/>
    </xf>
    <xf numFmtId="0" fontId="10" fillId="14" borderId="7" xfId="0" applyFont="1" applyFill="1" applyBorder="1">
      <alignment vertical="center"/>
    </xf>
    <xf numFmtId="177" fontId="22" fillId="14" borderId="7" xfId="0" applyNumberFormat="1" applyFont="1" applyFill="1" applyBorder="1" applyAlignment="1">
      <alignment vertical="center" shrinkToFit="1"/>
    </xf>
    <xf numFmtId="177" fontId="24" fillId="14" borderId="81" xfId="0" applyNumberFormat="1" applyFont="1" applyFill="1" applyBorder="1" applyAlignment="1">
      <alignment vertical="center" shrinkToFit="1"/>
    </xf>
    <xf numFmtId="177" fontId="24" fillId="14" borderId="109" xfId="0" applyNumberFormat="1" applyFont="1" applyFill="1" applyBorder="1" applyAlignment="1">
      <alignment vertical="center" shrinkToFit="1"/>
    </xf>
    <xf numFmtId="0" fontId="25" fillId="14" borderId="7" xfId="0" applyFont="1" applyFill="1" applyBorder="1">
      <alignment vertical="center"/>
    </xf>
    <xf numFmtId="177" fontId="24" fillId="14" borderId="33" xfId="0" applyNumberFormat="1" applyFont="1" applyFill="1" applyBorder="1" applyAlignment="1">
      <alignment vertical="center" shrinkToFit="1"/>
    </xf>
    <xf numFmtId="177" fontId="24" fillId="14" borderId="78" xfId="0" applyNumberFormat="1" applyFont="1" applyFill="1" applyBorder="1" applyAlignment="1">
      <alignment vertical="center" justifyLastLine="1" shrinkToFit="1"/>
    </xf>
    <xf numFmtId="0" fontId="13" fillId="14" borderId="27" xfId="0" applyFont="1" applyFill="1" applyBorder="1" applyAlignment="1">
      <alignment horizontal="center" vertical="center" shrinkToFit="1"/>
    </xf>
    <xf numFmtId="0" fontId="30" fillId="14" borderId="88" xfId="0" applyFont="1" applyFill="1" applyBorder="1">
      <alignment vertical="center"/>
    </xf>
    <xf numFmtId="38" fontId="8" fillId="14" borderId="41" xfId="8" applyFont="1" applyFill="1" applyBorder="1" applyAlignment="1">
      <alignment horizontal="right" vertical="center"/>
    </xf>
    <xf numFmtId="38" fontId="8" fillId="14" borderId="96" xfId="8" applyFont="1" applyFill="1" applyBorder="1" applyAlignment="1">
      <alignment horizontal="right" vertical="center"/>
    </xf>
    <xf numFmtId="38" fontId="8" fillId="14" borderId="81" xfId="8" applyFont="1" applyFill="1" applyBorder="1">
      <alignment vertical="center"/>
    </xf>
    <xf numFmtId="38" fontId="8" fillId="14" borderId="97" xfId="8" applyFont="1" applyFill="1" applyBorder="1">
      <alignment vertical="center"/>
    </xf>
    <xf numFmtId="38" fontId="8" fillId="14" borderId="87" xfId="8" applyFont="1" applyFill="1" applyBorder="1" applyAlignment="1">
      <alignment horizontal="right" vertical="center"/>
    </xf>
    <xf numFmtId="38" fontId="8" fillId="14" borderId="99" xfId="10" applyNumberFormat="1" applyFill="1" applyBorder="1">
      <alignment vertical="center"/>
    </xf>
    <xf numFmtId="38" fontId="8" fillId="14" borderId="101" xfId="8" applyFont="1" applyFill="1" applyBorder="1" applyAlignment="1">
      <alignment horizontal="right" vertical="center"/>
    </xf>
    <xf numFmtId="38" fontId="8" fillId="14" borderId="100" xfId="10" applyNumberFormat="1" applyFill="1" applyBorder="1">
      <alignment vertical="center"/>
    </xf>
    <xf numFmtId="38" fontId="8" fillId="14" borderId="98" xfId="8" applyFont="1" applyFill="1" applyBorder="1" applyAlignment="1">
      <alignment horizontal="right" vertical="center"/>
    </xf>
    <xf numFmtId="38" fontId="8" fillId="14" borderId="102" xfId="10" applyNumberFormat="1" applyFill="1" applyBorder="1">
      <alignment vertical="center"/>
    </xf>
    <xf numFmtId="179" fontId="8" fillId="14" borderId="103" xfId="8" applyNumberFormat="1" applyFont="1" applyFill="1" applyBorder="1" applyAlignment="1">
      <alignment horizontal="right" vertical="center" wrapText="1"/>
    </xf>
    <xf numFmtId="10" fontId="0" fillId="14" borderId="73" xfId="10" applyNumberFormat="1" applyFont="1" applyFill="1" applyBorder="1" applyAlignment="1">
      <alignment horizontal="right" vertical="center" wrapText="1"/>
    </xf>
    <xf numFmtId="10" fontId="0" fillId="14" borderId="103" xfId="10" applyNumberFormat="1" applyFont="1" applyFill="1" applyBorder="1" applyAlignment="1">
      <alignment horizontal="right" vertical="center" wrapText="1"/>
    </xf>
    <xf numFmtId="179" fontId="0" fillId="14" borderId="73" xfId="10" applyNumberFormat="1" applyFont="1" applyFill="1" applyBorder="1" applyAlignment="1">
      <alignment horizontal="right" vertical="center" wrapText="1"/>
    </xf>
    <xf numFmtId="179" fontId="0" fillId="14" borderId="103" xfId="10" applyNumberFormat="1" applyFont="1" applyFill="1" applyBorder="1" applyAlignment="1">
      <alignment horizontal="right" vertical="center" wrapText="1"/>
    </xf>
    <xf numFmtId="38" fontId="0" fillId="14" borderId="98" xfId="10" applyNumberFormat="1" applyFont="1" applyFill="1" applyBorder="1" applyAlignment="1">
      <alignment horizontal="right" vertical="center" wrapText="1"/>
    </xf>
    <xf numFmtId="38" fontId="0" fillId="14" borderId="95" xfId="10" applyNumberFormat="1" applyFont="1" applyFill="1" applyBorder="1" applyAlignment="1">
      <alignment horizontal="right" vertical="center" wrapText="1"/>
    </xf>
    <xf numFmtId="178" fontId="8" fillId="14" borderId="73" xfId="10" applyNumberFormat="1" applyFill="1" applyBorder="1" applyAlignment="1">
      <alignment horizontal="right" vertical="center" wrapText="1"/>
    </xf>
    <xf numFmtId="178" fontId="8" fillId="14" borderId="103" xfId="10" applyNumberFormat="1" applyFill="1" applyBorder="1" applyAlignment="1">
      <alignment horizontal="right" vertical="center" wrapText="1"/>
    </xf>
    <xf numFmtId="38" fontId="0" fillId="14" borderId="103" xfId="8" applyFont="1" applyFill="1" applyBorder="1" applyAlignment="1">
      <alignment horizontal="right" vertical="center"/>
    </xf>
    <xf numFmtId="38" fontId="8" fillId="14" borderId="103" xfId="10" applyNumberFormat="1" applyFill="1" applyBorder="1">
      <alignment vertical="center"/>
    </xf>
    <xf numFmtId="178" fontId="8" fillId="14" borderId="7" xfId="10" applyNumberFormat="1" applyFill="1" applyBorder="1">
      <alignment vertical="center"/>
    </xf>
    <xf numFmtId="0" fontId="8" fillId="14" borderId="0" xfId="10" applyFill="1">
      <alignment vertical="center"/>
    </xf>
    <xf numFmtId="0" fontId="58" fillId="14" borderId="7" xfId="10" applyFont="1" applyFill="1" applyBorder="1" applyAlignment="1">
      <alignment horizontal="center" vertical="center" wrapText="1"/>
    </xf>
    <xf numFmtId="177" fontId="20" fillId="0" borderId="42" xfId="0" applyNumberFormat="1" applyFont="1" applyBorder="1" applyAlignment="1">
      <alignment horizontal="center" vertical="center" justifyLastLine="1"/>
    </xf>
    <xf numFmtId="0" fontId="8" fillId="14" borderId="65" xfId="10" applyFill="1" applyBorder="1" applyAlignment="1">
      <alignment horizontal="left" vertical="center" wrapText="1" shrinkToFit="1"/>
    </xf>
    <xf numFmtId="0" fontId="8" fillId="14" borderId="41" xfId="10" applyFill="1" applyBorder="1" applyAlignment="1">
      <alignment horizontal="center" vertical="center" shrinkToFit="1"/>
    </xf>
    <xf numFmtId="0" fontId="13" fillId="4" borderId="43" xfId="0" applyFont="1" applyFill="1" applyBorder="1" applyAlignment="1">
      <alignment horizontal="distributed" vertical="center" wrapText="1" justifyLastLine="1"/>
    </xf>
    <xf numFmtId="0" fontId="13" fillId="0" borderId="80" xfId="0" applyFont="1" applyBorder="1" applyAlignment="1">
      <alignment horizontal="distributed" vertical="center" justifyLastLine="1"/>
    </xf>
    <xf numFmtId="0" fontId="3" fillId="0" borderId="7" xfId="10" applyFont="1" applyBorder="1" applyAlignment="1">
      <alignment horizontal="center" vertical="center"/>
    </xf>
    <xf numFmtId="0" fontId="2" fillId="8" borderId="34" xfId="10" applyFont="1" applyFill="1" applyBorder="1" applyAlignment="1">
      <alignment horizontal="left" vertical="center"/>
    </xf>
    <xf numFmtId="0" fontId="8" fillId="7" borderId="34" xfId="9" applyFill="1" applyBorder="1" applyAlignment="1">
      <alignment horizontal="center" vertical="center"/>
    </xf>
    <xf numFmtId="0" fontId="8" fillId="7" borderId="14" xfId="9" applyFill="1" applyBorder="1" applyAlignment="1">
      <alignment horizontal="center" vertical="center"/>
    </xf>
    <xf numFmtId="0" fontId="8" fillId="7" borderId="52" xfId="9" applyFill="1" applyBorder="1" applyAlignment="1">
      <alignment horizontal="center" vertical="center"/>
    </xf>
    <xf numFmtId="0" fontId="8" fillId="8" borderId="34" xfId="9" applyFill="1" applyBorder="1" applyAlignment="1">
      <alignment horizontal="left" vertical="center" wrapText="1"/>
    </xf>
    <xf numFmtId="0" fontId="8" fillId="8" borderId="14" xfId="9" applyFill="1" applyBorder="1" applyAlignment="1">
      <alignment horizontal="left" vertical="center" wrapText="1"/>
    </xf>
    <xf numFmtId="0" fontId="6" fillId="8" borderId="34" xfId="9" applyFont="1" applyFill="1" applyBorder="1" applyAlignment="1">
      <alignment horizontal="left" vertical="center" wrapText="1"/>
    </xf>
    <xf numFmtId="0" fontId="39" fillId="0" borderId="65" xfId="9" applyFont="1" applyBorder="1" applyAlignment="1">
      <alignment horizontal="center" vertical="center"/>
    </xf>
    <xf numFmtId="0" fontId="4" fillId="7" borderId="34" xfId="9" applyFont="1" applyFill="1" applyBorder="1" applyAlignment="1">
      <alignment horizontal="center" vertical="center"/>
    </xf>
    <xf numFmtId="0" fontId="4" fillId="8" borderId="14" xfId="10" applyFont="1" applyFill="1" applyBorder="1" applyAlignment="1">
      <alignment horizontal="left" vertical="center" wrapText="1"/>
    </xf>
    <xf numFmtId="0" fontId="8" fillId="8" borderId="14" xfId="10" applyFill="1" applyBorder="1" applyAlignment="1">
      <alignment horizontal="left" vertical="center" wrapText="1"/>
    </xf>
    <xf numFmtId="0" fontId="8" fillId="8" borderId="52" xfId="10" applyFill="1" applyBorder="1" applyAlignment="1">
      <alignment horizontal="left" vertical="center" wrapText="1"/>
    </xf>
    <xf numFmtId="0" fontId="8" fillId="8" borderId="34" xfId="9" applyFill="1" applyBorder="1" applyAlignment="1">
      <alignment horizontal="left" vertical="center"/>
    </xf>
    <xf numFmtId="0" fontId="8" fillId="8" borderId="14" xfId="9" applyFill="1" applyBorder="1" applyAlignment="1">
      <alignment horizontal="left" vertical="center"/>
    </xf>
    <xf numFmtId="0" fontId="4" fillId="8" borderId="34" xfId="9" applyFont="1" applyFill="1" applyBorder="1" applyAlignment="1">
      <alignment horizontal="left" vertical="center"/>
    </xf>
    <xf numFmtId="0" fontId="8" fillId="0" borderId="7" xfId="9" applyBorder="1" applyAlignment="1">
      <alignment horizontal="center" vertical="center"/>
    </xf>
    <xf numFmtId="0" fontId="8" fillId="8" borderId="52" xfId="9" applyFill="1" applyBorder="1" applyAlignment="1">
      <alignment horizontal="left" vertical="center" wrapText="1"/>
    </xf>
    <xf numFmtId="0" fontId="8" fillId="8" borderId="52" xfId="9" applyFill="1" applyBorder="1" applyAlignment="1">
      <alignment horizontal="left" vertical="center"/>
    </xf>
    <xf numFmtId="0" fontId="37" fillId="6" borderId="89" xfId="9" applyFont="1" applyFill="1" applyBorder="1" applyAlignment="1">
      <alignment horizontal="left" vertical="center" wrapText="1" indent="1"/>
    </xf>
    <xf numFmtId="0" fontId="37" fillId="6" borderId="54" xfId="9" applyFont="1" applyFill="1" applyBorder="1" applyAlignment="1">
      <alignment horizontal="left" vertical="center" wrapText="1" indent="1"/>
    </xf>
    <xf numFmtId="0" fontId="37" fillId="6" borderId="55" xfId="9" applyFont="1" applyFill="1" applyBorder="1" applyAlignment="1">
      <alignment horizontal="left" vertical="center" wrapText="1" indent="1"/>
    </xf>
    <xf numFmtId="0" fontId="37" fillId="8" borderId="34" xfId="9" applyFont="1" applyFill="1" applyBorder="1" applyAlignment="1">
      <alignment horizontal="left" vertical="center" wrapText="1"/>
    </xf>
    <xf numFmtId="0" fontId="6" fillId="8" borderId="34" xfId="9" applyFont="1" applyFill="1" applyBorder="1" applyAlignment="1">
      <alignment horizontal="left" vertical="center"/>
    </xf>
    <xf numFmtId="0" fontId="39" fillId="5" borderId="48" xfId="9" applyFont="1" applyFill="1" applyBorder="1" applyAlignment="1">
      <alignment horizontal="center" vertical="center"/>
    </xf>
    <xf numFmtId="0" fontId="34" fillId="0" borderId="0" xfId="9" applyFont="1" applyAlignment="1">
      <alignment horizontal="center" vertical="center"/>
    </xf>
    <xf numFmtId="0" fontId="37" fillId="0" borderId="65" xfId="9" applyFont="1" applyBorder="1" applyAlignment="1">
      <alignment horizontal="center" vertical="center"/>
    </xf>
    <xf numFmtId="0" fontId="39" fillId="0" borderId="34" xfId="9" applyFont="1" applyBorder="1" applyAlignment="1">
      <alignment horizontal="center" vertical="center"/>
    </xf>
    <xf numFmtId="0" fontId="39" fillId="0" borderId="52" xfId="9" applyFont="1" applyBorder="1" applyAlignment="1">
      <alignment horizontal="center" vertical="center"/>
    </xf>
    <xf numFmtId="176" fontId="13" fillId="0" borderId="8" xfId="0" applyNumberFormat="1" applyFont="1" applyBorder="1" applyAlignment="1">
      <alignment horizontal="left" vertical="center" shrinkToFit="1"/>
    </xf>
    <xf numFmtId="176" fontId="13" fillId="0" borderId="53" xfId="0" applyNumberFormat="1" applyFont="1" applyBorder="1" applyAlignment="1">
      <alignment horizontal="left" vertical="center" shrinkToFit="1"/>
    </xf>
    <xf numFmtId="176" fontId="13" fillId="0" borderId="34" xfId="0" applyNumberFormat="1" applyFont="1" applyBorder="1" applyAlignment="1">
      <alignment horizontal="center" vertical="center" shrinkToFit="1"/>
    </xf>
    <xf numFmtId="176" fontId="13" fillId="0" borderId="14" xfId="0" applyNumberFormat="1" applyFont="1" applyBorder="1" applyAlignment="1">
      <alignment horizontal="center" vertical="center" shrinkToFit="1"/>
    </xf>
    <xf numFmtId="176" fontId="13" fillId="0" borderId="52" xfId="0" applyNumberFormat="1" applyFont="1" applyBorder="1" applyAlignment="1">
      <alignment horizontal="center" vertical="center" shrinkToFit="1"/>
    </xf>
    <xf numFmtId="0" fontId="13" fillId="0" borderId="34" xfId="0" applyFont="1" applyBorder="1" applyAlignment="1">
      <alignment horizontal="center" vertical="center"/>
    </xf>
    <xf numFmtId="0" fontId="13" fillId="0" borderId="14" xfId="0" applyFont="1" applyBorder="1" applyAlignment="1">
      <alignment horizontal="center" vertical="center"/>
    </xf>
    <xf numFmtId="0" fontId="13" fillId="0" borderId="39" xfId="0" applyFont="1" applyBorder="1" applyAlignment="1">
      <alignment horizontal="center" vertical="center"/>
    </xf>
    <xf numFmtId="177" fontId="13" fillId="0" borderId="22" xfId="0" applyNumberFormat="1" applyFont="1" applyBorder="1" applyAlignment="1">
      <alignment horizontal="distributed" vertical="center" justifyLastLine="1"/>
    </xf>
    <xf numFmtId="177" fontId="13" fillId="0" borderId="23" xfId="0" applyNumberFormat="1" applyFont="1" applyBorder="1" applyAlignment="1">
      <alignment horizontal="distributed" vertical="center" justifyLastLine="1"/>
    </xf>
    <xf numFmtId="0" fontId="98" fillId="3" borderId="174" xfId="0" applyFont="1" applyFill="1" applyBorder="1" applyAlignment="1">
      <alignment horizontal="center" vertical="center"/>
    </xf>
    <xf numFmtId="0" fontId="98" fillId="3" borderId="175" xfId="0" applyFont="1" applyFill="1" applyBorder="1" applyAlignment="1">
      <alignment horizontal="center" vertical="center"/>
    </xf>
    <xf numFmtId="0" fontId="13" fillId="0" borderId="50" xfId="0" applyFont="1" applyBorder="1" applyAlignment="1">
      <alignment horizontal="left" vertical="center" wrapText="1" justifyLastLine="1"/>
    </xf>
    <xf numFmtId="0" fontId="13" fillId="0" borderId="19" xfId="0" applyFont="1" applyBorder="1" applyAlignment="1">
      <alignment horizontal="left" vertical="center" wrapText="1" justifyLastLine="1"/>
    </xf>
    <xf numFmtId="0" fontId="13" fillId="0" borderId="21" xfId="0" applyFont="1" applyBorder="1" applyAlignment="1">
      <alignment horizontal="left" vertical="center" wrapText="1" justifyLastLine="1"/>
    </xf>
    <xf numFmtId="0" fontId="13" fillId="0" borderId="37" xfId="0" applyFont="1" applyBorder="1" applyAlignment="1">
      <alignment horizontal="left" vertical="center" justifyLastLine="1"/>
    </xf>
    <xf numFmtId="0" fontId="13" fillId="0" borderId="54" xfId="0" applyFont="1" applyBorder="1" applyAlignment="1">
      <alignment horizontal="left" vertical="center" justifyLastLine="1"/>
    </xf>
    <xf numFmtId="0" fontId="13" fillId="0" borderId="55" xfId="0" applyFont="1" applyBorder="1" applyAlignment="1">
      <alignment horizontal="left" vertical="center" justifyLastLine="1"/>
    </xf>
    <xf numFmtId="12" fontId="13" fillId="14" borderId="56" xfId="0" applyNumberFormat="1" applyFont="1" applyFill="1" applyBorder="1" applyAlignment="1">
      <alignment horizontal="right" vertical="center" shrinkToFit="1"/>
    </xf>
    <xf numFmtId="12" fontId="13" fillId="14" borderId="57" xfId="0" applyNumberFormat="1" applyFont="1" applyFill="1" applyBorder="1" applyAlignment="1">
      <alignment horizontal="right" vertical="center" shrinkToFit="1"/>
    </xf>
    <xf numFmtId="12" fontId="13" fillId="0" borderId="57" xfId="0" applyNumberFormat="1" applyFont="1" applyBorder="1" applyAlignment="1">
      <alignment horizontal="center" vertical="center" shrinkToFit="1"/>
    </xf>
    <xf numFmtId="12" fontId="13" fillId="0" borderId="58" xfId="0" applyNumberFormat="1" applyFont="1" applyBorder="1" applyAlignment="1">
      <alignment horizontal="center" vertical="center" shrinkToFit="1"/>
    </xf>
    <xf numFmtId="12" fontId="13" fillId="0" borderId="59" xfId="0" applyNumberFormat="1" applyFont="1" applyBorder="1" applyAlignment="1">
      <alignment horizontal="center" vertical="center" shrinkToFit="1"/>
    </xf>
    <xf numFmtId="12" fontId="13" fillId="0" borderId="60" xfId="0" applyNumberFormat="1" applyFont="1" applyBorder="1" applyAlignment="1">
      <alignment horizontal="center" vertical="center" shrinkToFit="1"/>
    </xf>
    <xf numFmtId="0" fontId="13" fillId="0" borderId="50" xfId="0" applyFont="1" applyBorder="1" applyAlignment="1">
      <alignment horizontal="distributed" vertical="center" justifyLastLine="1"/>
    </xf>
    <xf numFmtId="0" fontId="13" fillId="0" borderId="19" xfId="0" applyFont="1" applyBorder="1" applyAlignment="1">
      <alignment horizontal="distributed" vertical="center" justifyLastLine="1"/>
    </xf>
    <xf numFmtId="0" fontId="13" fillId="0" borderId="20" xfId="0" applyFont="1" applyBorder="1" applyAlignment="1">
      <alignment horizontal="distributed" vertical="center" justifyLastLine="1"/>
    </xf>
    <xf numFmtId="0" fontId="13" fillId="0" borderId="21" xfId="0" applyFont="1" applyBorder="1" applyAlignment="1">
      <alignment horizontal="distributed" vertical="center" justifyLastLine="1"/>
    </xf>
    <xf numFmtId="0" fontId="12" fillId="0" borderId="0" xfId="0" applyFont="1" applyAlignment="1">
      <alignment horizontal="center" vertical="center"/>
    </xf>
    <xf numFmtId="0" fontId="13" fillId="0" borderId="46" xfId="0" applyFont="1" applyBorder="1" applyAlignment="1">
      <alignment horizontal="center" vertical="center" shrinkToFit="1"/>
    </xf>
    <xf numFmtId="0" fontId="13" fillId="0" borderId="47" xfId="0" applyFont="1" applyBorder="1" applyAlignment="1">
      <alignment horizontal="center" vertical="center" shrinkToFit="1"/>
    </xf>
    <xf numFmtId="0" fontId="13" fillId="0" borderId="40" xfId="0" applyFont="1" applyBorder="1" applyAlignment="1">
      <alignment horizontal="center" vertical="center" shrinkToFit="1"/>
    </xf>
    <xf numFmtId="0" fontId="14" fillId="0" borderId="0" xfId="0" applyFont="1" applyAlignment="1">
      <alignment horizontal="center" vertical="center" wrapText="1" shrinkToFit="1"/>
    </xf>
    <xf numFmtId="0" fontId="14" fillId="0" borderId="0" xfId="0" applyFont="1" applyAlignment="1">
      <alignment horizontal="center" vertical="center" shrinkToFit="1"/>
    </xf>
    <xf numFmtId="0" fontId="0" fillId="0" borderId="0" xfId="0" applyAlignment="1">
      <alignment horizontal="right" vertical="center"/>
    </xf>
    <xf numFmtId="176" fontId="0" fillId="0" borderId="26" xfId="0" applyNumberFormat="1" applyBorder="1" applyAlignment="1">
      <alignment horizontal="center" vertical="center"/>
    </xf>
    <xf numFmtId="0" fontId="13" fillId="0" borderId="71" xfId="0" applyFont="1" applyBorder="1" applyAlignment="1">
      <alignment horizontal="center" vertical="center" shrinkToFit="1"/>
    </xf>
    <xf numFmtId="0" fontId="13" fillId="0" borderId="72" xfId="0" applyFont="1" applyBorder="1" applyAlignment="1">
      <alignment horizontal="center" vertical="center" shrinkToFit="1"/>
    </xf>
    <xf numFmtId="0" fontId="13" fillId="0" borderId="70" xfId="0" applyFont="1" applyBorder="1" applyAlignment="1">
      <alignment horizontal="center" vertical="center" shrinkToFit="1"/>
    </xf>
    <xf numFmtId="0" fontId="13" fillId="0" borderId="79" xfId="0" applyFont="1" applyBorder="1" applyAlignment="1">
      <alignment horizontal="center" vertical="center" shrinkToFit="1"/>
    </xf>
    <xf numFmtId="0" fontId="13" fillId="0" borderId="45" xfId="0" applyFont="1" applyBorder="1" applyAlignment="1">
      <alignment horizontal="center" vertical="center" shrinkToFit="1"/>
    </xf>
    <xf numFmtId="0" fontId="13" fillId="0" borderId="50" xfId="0" applyFont="1" applyBorder="1" applyAlignment="1">
      <alignment horizontal="center" vertical="center" shrinkToFit="1"/>
    </xf>
    <xf numFmtId="0" fontId="13" fillId="0" borderId="19" xfId="0" applyFont="1" applyBorder="1" applyAlignment="1">
      <alignment horizontal="center" vertical="center" shrinkToFit="1"/>
    </xf>
    <xf numFmtId="0" fontId="13" fillId="0" borderId="21" xfId="0" applyFont="1" applyBorder="1" applyAlignment="1">
      <alignment horizontal="center" vertical="center" shrinkToFit="1"/>
    </xf>
    <xf numFmtId="0" fontId="13" fillId="0" borderId="34" xfId="0" applyFont="1" applyBorder="1" applyAlignment="1">
      <alignment horizontal="center" vertical="center" shrinkToFit="1"/>
    </xf>
    <xf numFmtId="0" fontId="13" fillId="0" borderId="14" xfId="0" applyFont="1" applyBorder="1" applyAlignment="1">
      <alignment horizontal="center" vertical="center" shrinkToFit="1"/>
    </xf>
    <xf numFmtId="0" fontId="0" fillId="0" borderId="14" xfId="0" applyBorder="1" applyAlignment="1">
      <alignment vertical="center" shrinkToFit="1"/>
    </xf>
    <xf numFmtId="0" fontId="0" fillId="0" borderId="39" xfId="0" applyBorder="1" applyAlignment="1">
      <alignment vertical="center" shrinkToFit="1"/>
    </xf>
    <xf numFmtId="0" fontId="13" fillId="0" borderId="7" xfId="0" applyFont="1" applyBorder="1" applyAlignment="1">
      <alignment horizontal="center" vertical="center" shrinkToFit="1"/>
    </xf>
    <xf numFmtId="0" fontId="20" fillId="0" borderId="34" xfId="0" applyFont="1" applyBorder="1" applyAlignment="1">
      <alignment horizontal="left" vertical="center"/>
    </xf>
    <xf numFmtId="0" fontId="20" fillId="0" borderId="52" xfId="0" applyFont="1" applyBorder="1" applyAlignment="1">
      <alignment horizontal="left" vertical="center"/>
    </xf>
    <xf numFmtId="0" fontId="20" fillId="0" borderId="83" xfId="0" applyFont="1" applyBorder="1" applyAlignment="1">
      <alignment horizontal="center" vertical="distributed" textRotation="255" justifyLastLine="1"/>
    </xf>
    <xf numFmtId="0" fontId="20" fillId="0" borderId="84" xfId="0" applyFont="1" applyBorder="1" applyAlignment="1">
      <alignment horizontal="center" vertical="distributed" textRotation="255" justifyLastLine="1"/>
    </xf>
    <xf numFmtId="0" fontId="20" fillId="0" borderId="85" xfId="0" applyFont="1" applyBorder="1" applyAlignment="1">
      <alignment horizontal="center" vertical="distributed" textRotation="255" justifyLastLine="1"/>
    </xf>
    <xf numFmtId="0" fontId="20" fillId="0" borderId="7" xfId="0" applyFont="1" applyBorder="1" applyAlignment="1">
      <alignment horizontal="left" vertical="center"/>
    </xf>
    <xf numFmtId="0" fontId="20" fillId="0" borderId="63" xfId="0" applyFont="1" applyBorder="1" applyAlignment="1">
      <alignment horizontal="left" vertical="center"/>
    </xf>
    <xf numFmtId="0" fontId="20" fillId="0" borderId="0" xfId="0" applyFont="1" applyAlignment="1">
      <alignment horizontal="left" vertical="center"/>
    </xf>
    <xf numFmtId="0" fontId="20" fillId="0" borderId="43" xfId="0" applyFont="1" applyBorder="1" applyAlignment="1">
      <alignment horizontal="left" vertical="center"/>
    </xf>
    <xf numFmtId="0" fontId="0" fillId="0" borderId="7" xfId="0" applyBorder="1">
      <alignment vertical="center"/>
    </xf>
    <xf numFmtId="0" fontId="20" fillId="0" borderId="74" xfId="0" applyFont="1" applyBorder="1" applyAlignment="1">
      <alignment horizontal="center" vertical="center"/>
    </xf>
    <xf numFmtId="0" fontId="20" fillId="0" borderId="75" xfId="0" applyFont="1" applyBorder="1" applyAlignment="1">
      <alignment horizontal="center" vertical="center"/>
    </xf>
    <xf numFmtId="0" fontId="20" fillId="0" borderId="76" xfId="0" applyFont="1" applyBorder="1" applyAlignment="1">
      <alignment horizontal="center" vertical="center"/>
    </xf>
    <xf numFmtId="0" fontId="0" fillId="0" borderId="64" xfId="0" applyBorder="1">
      <alignment vertical="center"/>
    </xf>
    <xf numFmtId="0" fontId="0" fillId="0" borderId="66" xfId="0" applyBorder="1">
      <alignment vertical="center"/>
    </xf>
    <xf numFmtId="0" fontId="20" fillId="0" borderId="32" xfId="0" applyFont="1" applyBorder="1" applyAlignment="1">
      <alignment horizontal="center" vertical="distributed" textRotation="255" justifyLastLine="1"/>
    </xf>
    <xf numFmtId="0" fontId="20" fillId="0" borderId="41" xfId="0" applyFont="1" applyBorder="1" applyAlignment="1">
      <alignment horizontal="center" vertical="distributed" textRotation="255" justifyLastLine="1"/>
    </xf>
    <xf numFmtId="0" fontId="20" fillId="0" borderId="68" xfId="0" applyFont="1" applyBorder="1" applyAlignment="1">
      <alignment horizontal="left" vertical="center"/>
    </xf>
    <xf numFmtId="0" fontId="20" fillId="0" borderId="69" xfId="0" applyFont="1" applyBorder="1" applyAlignment="1">
      <alignment horizontal="left" vertical="center"/>
    </xf>
    <xf numFmtId="0" fontId="20" fillId="0" borderId="67" xfId="0" applyFont="1" applyBorder="1" applyAlignment="1">
      <alignment horizontal="center" vertical="distributed" textRotation="255" justifyLastLine="1"/>
    </xf>
    <xf numFmtId="0" fontId="20" fillId="0" borderId="28" xfId="0" applyFont="1" applyBorder="1" applyAlignment="1">
      <alignment horizontal="center" vertical="distributed" textRotation="255" justifyLastLine="1"/>
    </xf>
    <xf numFmtId="0" fontId="20" fillId="0" borderId="64" xfId="0" applyFont="1" applyBorder="1" applyAlignment="1">
      <alignment horizontal="center" vertical="center" justifyLastLine="1"/>
    </xf>
    <xf numFmtId="0" fontId="20" fillId="0" borderId="66" xfId="0" applyFont="1" applyBorder="1" applyAlignment="1">
      <alignment horizontal="center" vertical="center" justifyLastLine="1"/>
    </xf>
    <xf numFmtId="0" fontId="20" fillId="0" borderId="31" xfId="0" applyFont="1" applyBorder="1" applyAlignment="1">
      <alignment horizontal="center" vertical="distributed" textRotation="255" justifyLastLine="1"/>
    </xf>
    <xf numFmtId="0" fontId="20" fillId="14" borderId="7" xfId="0" applyFont="1" applyFill="1" applyBorder="1" applyAlignment="1">
      <alignment horizontal="left" vertical="center"/>
    </xf>
    <xf numFmtId="0" fontId="20" fillId="0" borderId="64" xfId="0" applyFont="1" applyBorder="1">
      <alignment vertical="center"/>
    </xf>
    <xf numFmtId="0" fontId="20" fillId="0" borderId="65" xfId="0" applyFont="1" applyBorder="1">
      <alignment vertical="center"/>
    </xf>
    <xf numFmtId="0" fontId="20" fillId="0" borderId="66" xfId="0" applyFont="1" applyBorder="1">
      <alignment vertical="center"/>
    </xf>
    <xf numFmtId="0" fontId="18" fillId="0" borderId="0" xfId="0" applyFont="1" applyAlignment="1">
      <alignment horizontal="center" vertical="center"/>
    </xf>
    <xf numFmtId="0" fontId="21" fillId="0" borderId="73" xfId="0" applyFont="1" applyBorder="1" applyAlignment="1">
      <alignment horizontal="center" vertical="center" justifyLastLine="1"/>
    </xf>
    <xf numFmtId="0" fontId="21" fillId="0" borderId="47" xfId="0" applyFont="1" applyBorder="1" applyAlignment="1">
      <alignment horizontal="center" vertical="center" justifyLastLine="1"/>
    </xf>
    <xf numFmtId="0" fontId="21" fillId="0" borderId="61" xfId="0" applyFont="1" applyBorder="1" applyAlignment="1">
      <alignment horizontal="center" vertical="center" justifyLastLine="1"/>
    </xf>
    <xf numFmtId="0" fontId="20" fillId="14" borderId="46" xfId="0" applyFont="1" applyFill="1" applyBorder="1" applyAlignment="1">
      <alignment horizontal="center" vertical="center"/>
    </xf>
    <xf numFmtId="0" fontId="20" fillId="14" borderId="47" xfId="0" applyFont="1" applyFill="1" applyBorder="1" applyAlignment="1">
      <alignment horizontal="center" vertical="center"/>
    </xf>
    <xf numFmtId="0" fontId="20" fillId="14" borderId="40" xfId="0" applyFont="1" applyFill="1" applyBorder="1" applyAlignment="1">
      <alignment horizontal="center" vertical="center"/>
    </xf>
    <xf numFmtId="0" fontId="20" fillId="0" borderId="3" xfId="0" applyFont="1" applyBorder="1" applyAlignment="1">
      <alignment horizontal="center" vertical="distributed" textRotation="255" justifyLastLine="1"/>
    </xf>
    <xf numFmtId="0" fontId="20" fillId="0" borderId="6" xfId="0" applyFont="1" applyBorder="1" applyAlignment="1">
      <alignment horizontal="center" vertical="distributed" textRotation="255" justifyLastLine="1"/>
    </xf>
    <xf numFmtId="0" fontId="20" fillId="0" borderId="62" xfId="0" applyFont="1" applyBorder="1" applyAlignment="1">
      <alignment horizontal="center" vertical="distributed" textRotation="255" justifyLastLine="1"/>
    </xf>
    <xf numFmtId="0" fontId="20" fillId="0" borderId="7" xfId="0" applyFont="1" applyBorder="1">
      <alignment vertical="center"/>
    </xf>
    <xf numFmtId="0" fontId="20" fillId="0" borderId="48" xfId="0" applyFont="1" applyBorder="1" applyAlignment="1">
      <alignment horizontal="center" vertical="center" justifyLastLine="1"/>
    </xf>
    <xf numFmtId="0" fontId="20" fillId="0" borderId="49" xfId="0" applyFont="1" applyBorder="1" applyAlignment="1">
      <alignment horizontal="center" vertical="center" justifyLastLine="1"/>
    </xf>
    <xf numFmtId="0" fontId="20" fillId="0" borderId="14" xfId="0" applyFont="1" applyBorder="1" applyAlignment="1">
      <alignment horizontal="left" vertical="center"/>
    </xf>
    <xf numFmtId="0" fontId="12" fillId="0" borderId="0" xfId="0" applyFont="1" applyAlignment="1">
      <alignment horizontal="right" vertical="center"/>
    </xf>
    <xf numFmtId="0" fontId="29" fillId="0" borderId="0" xfId="0" applyFont="1" applyAlignment="1">
      <alignment horizontal="center" vertical="center" wrapText="1" shrinkToFit="1"/>
    </xf>
    <xf numFmtId="0" fontId="29" fillId="0" borderId="0" xfId="0" applyFont="1" applyAlignment="1">
      <alignment horizontal="center" vertical="center" shrinkToFit="1"/>
    </xf>
    <xf numFmtId="0" fontId="30" fillId="0" borderId="87" xfId="0" applyFont="1" applyBorder="1" applyAlignment="1">
      <alignment horizontal="distributed" vertical="center" justifyLastLine="1"/>
    </xf>
    <xf numFmtId="0" fontId="30" fillId="0" borderId="62" xfId="0" applyFont="1" applyBorder="1" applyAlignment="1">
      <alignment horizontal="distributed" vertical="center" justifyLastLine="1"/>
    </xf>
    <xf numFmtId="0" fontId="30" fillId="0" borderId="80" xfId="0" applyFont="1" applyBorder="1" applyAlignment="1">
      <alignment horizontal="distributed" vertical="center" justifyLastLine="1"/>
    </xf>
    <xf numFmtId="0" fontId="30" fillId="0" borderId="7" xfId="0" applyFont="1" applyBorder="1" applyAlignment="1">
      <alignment horizontal="distributed" vertical="center" justifyLastLine="1"/>
    </xf>
    <xf numFmtId="0" fontId="30" fillId="0" borderId="49" xfId="0" applyFont="1" applyBorder="1" applyAlignment="1">
      <alignment horizontal="distributed" vertical="center" justifyLastLine="1"/>
    </xf>
    <xf numFmtId="0" fontId="30" fillId="0" borderId="45" xfId="0" applyFont="1" applyBorder="1" applyAlignment="1">
      <alignment horizontal="distributed" vertical="center" justifyLastLine="1"/>
    </xf>
    <xf numFmtId="0" fontId="30" fillId="0" borderId="81" xfId="0" applyFont="1" applyBorder="1" applyAlignment="1">
      <alignment horizontal="distributed" vertical="center" justifyLastLine="1"/>
    </xf>
    <xf numFmtId="0" fontId="0" fillId="0" borderId="0" xfId="0" applyAlignment="1">
      <alignment horizontal="left" vertical="center"/>
    </xf>
    <xf numFmtId="0" fontId="30" fillId="0" borderId="25" xfId="0" applyFont="1" applyBorder="1" applyAlignment="1">
      <alignment horizontal="distributed" vertical="center" justifyLastLine="1"/>
    </xf>
    <xf numFmtId="0" fontId="30" fillId="0" borderId="88" xfId="0" applyFont="1" applyBorder="1" applyAlignment="1">
      <alignment horizontal="distributed" vertical="center" justifyLastLine="1"/>
    </xf>
    <xf numFmtId="0" fontId="0" fillId="0" borderId="72" xfId="0" applyBorder="1" applyAlignment="1">
      <alignment horizontal="center" vertical="center"/>
    </xf>
    <xf numFmtId="0" fontId="34" fillId="0" borderId="0" xfId="10" applyFont="1" applyAlignment="1">
      <alignment horizontal="center" vertical="center"/>
    </xf>
    <xf numFmtId="0" fontId="0" fillId="14" borderId="47" xfId="10" applyFont="1" applyFill="1" applyBorder="1" applyAlignment="1">
      <alignment horizontal="center" vertical="center"/>
    </xf>
    <xf numFmtId="0" fontId="0" fillId="14" borderId="40" xfId="10" applyFont="1" applyFill="1" applyBorder="1" applyAlignment="1">
      <alignment horizontal="center" vertical="center"/>
    </xf>
    <xf numFmtId="0" fontId="7" fillId="14" borderId="46" xfId="10" applyFont="1" applyFill="1" applyBorder="1" applyAlignment="1">
      <alignment horizontal="center" vertical="center" wrapText="1"/>
    </xf>
    <xf numFmtId="0" fontId="8" fillId="14" borderId="40" xfId="10" applyFill="1" applyBorder="1" applyAlignment="1">
      <alignment horizontal="center" vertical="center" wrapText="1"/>
    </xf>
    <xf numFmtId="0" fontId="0" fillId="14" borderId="46" xfId="10" applyFont="1" applyFill="1" applyBorder="1" applyAlignment="1">
      <alignment horizontal="center" vertical="center" wrapText="1"/>
    </xf>
    <xf numFmtId="0" fontId="0" fillId="14" borderId="47" xfId="10" applyFont="1" applyFill="1" applyBorder="1" applyAlignment="1">
      <alignment horizontal="center" vertical="center" wrapText="1"/>
    </xf>
    <xf numFmtId="0" fontId="0" fillId="14" borderId="40" xfId="10" applyFont="1" applyFill="1" applyBorder="1" applyAlignment="1">
      <alignment horizontal="center" vertical="center" wrapText="1"/>
    </xf>
    <xf numFmtId="0" fontId="53" fillId="0" borderId="0" xfId="10" applyFont="1" applyAlignment="1">
      <alignment horizontal="right" vertical="center"/>
    </xf>
    <xf numFmtId="0" fontId="53" fillId="0" borderId="1" xfId="10" applyFont="1" applyBorder="1" applyAlignment="1">
      <alignment horizontal="right" vertical="center"/>
    </xf>
    <xf numFmtId="0" fontId="64" fillId="8" borderId="7" xfId="10" applyFont="1" applyFill="1" applyBorder="1" applyAlignment="1">
      <alignment horizontal="center" vertical="center"/>
    </xf>
    <xf numFmtId="0" fontId="57" fillId="14" borderId="34" xfId="10" applyFont="1" applyFill="1" applyBorder="1" applyAlignment="1" applyProtection="1">
      <alignment horizontal="center" vertical="center" wrapText="1" shrinkToFit="1"/>
      <protection locked="0"/>
    </xf>
    <xf numFmtId="0" fontId="57" fillId="14" borderId="52" xfId="10" applyFont="1" applyFill="1" applyBorder="1" applyAlignment="1" applyProtection="1">
      <alignment horizontal="center" vertical="center" wrapText="1" shrinkToFit="1"/>
      <protection locked="0"/>
    </xf>
    <xf numFmtId="0" fontId="58" fillId="14" borderId="7" xfId="10" applyFont="1" applyFill="1" applyBorder="1" applyAlignment="1">
      <alignment horizontal="center" vertical="center" wrapText="1"/>
    </xf>
    <xf numFmtId="0" fontId="8" fillId="0" borderId="52" xfId="10" applyBorder="1" applyAlignment="1">
      <alignment horizontal="left" vertical="center" wrapText="1"/>
    </xf>
    <xf numFmtId="0" fontId="8" fillId="0" borderId="7" xfId="10" applyBorder="1" applyAlignment="1">
      <alignment horizontal="left" vertical="center" wrapText="1"/>
    </xf>
    <xf numFmtId="0" fontId="8" fillId="8" borderId="7" xfId="10" applyFill="1" applyBorder="1" applyAlignment="1">
      <alignment horizontal="center" vertical="center"/>
    </xf>
    <xf numFmtId="0" fontId="37" fillId="8" borderId="7" xfId="10" applyFont="1" applyFill="1" applyBorder="1" applyAlignment="1">
      <alignment horizontal="center" vertical="center"/>
    </xf>
    <xf numFmtId="0" fontId="37" fillId="8" borderId="14" xfId="10" applyFont="1" applyFill="1" applyBorder="1" applyAlignment="1">
      <alignment horizontal="center" vertical="center"/>
    </xf>
    <xf numFmtId="0" fontId="37" fillId="8" borderId="13" xfId="10" applyFont="1" applyFill="1" applyBorder="1" applyAlignment="1">
      <alignment horizontal="left" vertical="center" wrapText="1"/>
    </xf>
    <xf numFmtId="0" fontId="37" fillId="8" borderId="11" xfId="10" applyFont="1" applyFill="1" applyBorder="1" applyAlignment="1">
      <alignment horizontal="left" vertical="center" wrapText="1"/>
    </xf>
    <xf numFmtId="0" fontId="37" fillId="8" borderId="12" xfId="10" applyFont="1" applyFill="1" applyBorder="1" applyAlignment="1">
      <alignment horizontal="left" vertical="center" wrapText="1"/>
    </xf>
    <xf numFmtId="0" fontId="37" fillId="8" borderId="64" xfId="10" applyFont="1" applyFill="1" applyBorder="1" applyAlignment="1">
      <alignment horizontal="left" vertical="center" wrapText="1"/>
    </xf>
    <xf numFmtId="0" fontId="37" fillId="8" borderId="65" xfId="10" applyFont="1" applyFill="1" applyBorder="1" applyAlignment="1">
      <alignment horizontal="left" vertical="center" wrapText="1"/>
    </xf>
    <xf numFmtId="0" fontId="37" fillId="8" borderId="66" xfId="10" applyFont="1" applyFill="1" applyBorder="1" applyAlignment="1">
      <alignment horizontal="left" vertical="center" wrapText="1"/>
    </xf>
    <xf numFmtId="0" fontId="8" fillId="0" borderId="43" xfId="10" applyBorder="1" applyAlignment="1">
      <alignment horizontal="left" vertical="center" wrapText="1"/>
    </xf>
    <xf numFmtId="0" fontId="8" fillId="0" borderId="32" xfId="10" applyBorder="1" applyAlignment="1">
      <alignment horizontal="left" vertical="center" wrapText="1"/>
    </xf>
    <xf numFmtId="0" fontId="20" fillId="0" borderId="108" xfId="0" applyFont="1" applyBorder="1">
      <alignment vertical="center"/>
    </xf>
    <xf numFmtId="0" fontId="10" fillId="0" borderId="11" xfId="0" applyFont="1" applyBorder="1">
      <alignment vertical="center"/>
    </xf>
    <xf numFmtId="0" fontId="10" fillId="0" borderId="15" xfId="0" applyFont="1" applyBorder="1">
      <alignment vertical="center"/>
    </xf>
    <xf numFmtId="0" fontId="20" fillId="0" borderId="28" xfId="0" applyFont="1" applyBorder="1" applyAlignment="1">
      <alignment horizontal="left" vertical="center"/>
    </xf>
    <xf numFmtId="0" fontId="10" fillId="0" borderId="0" xfId="0" applyFont="1">
      <alignment vertical="center"/>
    </xf>
    <xf numFmtId="0" fontId="10" fillId="0" borderId="1" xfId="0" applyFont="1" applyBorder="1">
      <alignment vertical="center"/>
    </xf>
    <xf numFmtId="0" fontId="10" fillId="0" borderId="28" xfId="0" applyFont="1" applyBorder="1">
      <alignment vertical="center"/>
    </xf>
    <xf numFmtId="0" fontId="10" fillId="0" borderId="98" xfId="0" applyFont="1" applyBorder="1">
      <alignment vertical="center"/>
    </xf>
    <xf numFmtId="0" fontId="10" fillId="0" borderId="26" xfId="0" applyFont="1" applyBorder="1">
      <alignment vertical="center"/>
    </xf>
    <xf numFmtId="0" fontId="10" fillId="0" borderId="109" xfId="0" applyFont="1" applyBorder="1">
      <alignment vertical="center"/>
    </xf>
    <xf numFmtId="0" fontId="20" fillId="0" borderId="14" xfId="0" applyFont="1" applyBorder="1" applyAlignment="1">
      <alignment horizontal="center" vertical="center" justifyLastLine="1"/>
    </xf>
    <xf numFmtId="0" fontId="20" fillId="0" borderId="52" xfId="0" applyFont="1" applyBorder="1" applyAlignment="1">
      <alignment horizontal="center" vertical="center" justifyLastLine="1"/>
    </xf>
    <xf numFmtId="0" fontId="20" fillId="0" borderId="17" xfId="0" applyFont="1" applyBorder="1" applyAlignment="1">
      <alignment horizontal="center" vertical="center"/>
    </xf>
    <xf numFmtId="0" fontId="20" fillId="0" borderId="107" xfId="0" applyFont="1" applyBorder="1" applyAlignment="1">
      <alignment horizontal="center" vertical="center"/>
    </xf>
    <xf numFmtId="0" fontId="20" fillId="0" borderId="28" xfId="0" applyFont="1" applyBorder="1" applyAlignment="1">
      <alignment horizontal="left" vertical="top"/>
    </xf>
    <xf numFmtId="0" fontId="20" fillId="0" borderId="0" xfId="0" applyFont="1" applyAlignment="1">
      <alignment horizontal="left" vertical="top"/>
    </xf>
    <xf numFmtId="0" fontId="20" fillId="0" borderId="1" xfId="0" applyFont="1" applyBorder="1" applyAlignment="1">
      <alignment horizontal="left" vertical="top"/>
    </xf>
    <xf numFmtId="0" fontId="60" fillId="0" borderId="0" xfId="0" applyFont="1" applyAlignment="1">
      <alignment horizontal="right" vertical="center"/>
    </xf>
    <xf numFmtId="0" fontId="61" fillId="0" borderId="0" xfId="0" applyFont="1" applyAlignment="1">
      <alignment horizontal="center" vertical="center"/>
    </xf>
    <xf numFmtId="176" fontId="20" fillId="0" borderId="26" xfId="0" applyNumberFormat="1" applyFont="1" applyBorder="1" applyAlignment="1">
      <alignment horizontal="left" vertical="center"/>
    </xf>
    <xf numFmtId="0" fontId="20" fillId="14" borderId="71" xfId="0" applyFont="1" applyFill="1" applyBorder="1" applyAlignment="1">
      <alignment horizontal="center" vertical="center" wrapText="1"/>
    </xf>
    <xf numFmtId="0" fontId="20" fillId="14" borderId="72" xfId="0" applyFont="1" applyFill="1" applyBorder="1" applyAlignment="1">
      <alignment horizontal="center" vertical="center" wrapText="1"/>
    </xf>
    <xf numFmtId="0" fontId="20" fillId="14" borderId="70" xfId="0" applyFont="1" applyFill="1" applyBorder="1" applyAlignment="1">
      <alignment horizontal="center" vertical="center" wrapText="1"/>
    </xf>
    <xf numFmtId="0" fontId="20" fillId="14" borderId="71" xfId="0" applyFont="1" applyFill="1" applyBorder="1" applyAlignment="1">
      <alignment horizontal="center" vertical="center"/>
    </xf>
    <xf numFmtId="0" fontId="20" fillId="14" borderId="72" xfId="0" applyFont="1" applyFill="1" applyBorder="1" applyAlignment="1">
      <alignment horizontal="center" vertical="center"/>
    </xf>
    <xf numFmtId="0" fontId="20" fillId="14" borderId="104" xfId="0" applyFont="1" applyFill="1" applyBorder="1" applyAlignment="1">
      <alignment horizontal="center" vertical="center"/>
    </xf>
    <xf numFmtId="0" fontId="13" fillId="14" borderId="34" xfId="0" applyFont="1" applyFill="1" applyBorder="1" applyAlignment="1">
      <alignment horizontal="center" vertical="center" shrinkToFit="1"/>
    </xf>
    <xf numFmtId="0" fontId="13" fillId="14" borderId="14" xfId="0" applyFont="1" applyFill="1" applyBorder="1" applyAlignment="1">
      <alignment horizontal="center" vertical="center" shrinkToFit="1"/>
    </xf>
    <xf numFmtId="0" fontId="13" fillId="14" borderId="39" xfId="0" applyFont="1" applyFill="1" applyBorder="1" applyAlignment="1">
      <alignment horizontal="center" vertical="center" shrinkToFit="1"/>
    </xf>
    <xf numFmtId="0" fontId="20" fillId="14" borderId="51" xfId="0" applyFont="1" applyFill="1" applyBorder="1" applyAlignment="1">
      <alignment horizontal="center" vertical="center"/>
    </xf>
    <xf numFmtId="0" fontId="20" fillId="14" borderId="22" xfId="0" applyFont="1" applyFill="1" applyBorder="1" applyAlignment="1">
      <alignment horizontal="center" vertical="center"/>
    </xf>
    <xf numFmtId="0" fontId="20" fillId="14" borderId="22" xfId="0" applyFont="1" applyFill="1" applyBorder="1">
      <alignment vertical="center"/>
    </xf>
    <xf numFmtId="0" fontId="20" fillId="14" borderId="24" xfId="0" applyFont="1" applyFill="1" applyBorder="1">
      <alignment vertical="center"/>
    </xf>
    <xf numFmtId="0" fontId="20" fillId="14" borderId="50" xfId="0" applyFont="1" applyFill="1" applyBorder="1" applyAlignment="1">
      <alignment horizontal="center" vertical="center" wrapText="1"/>
    </xf>
    <xf numFmtId="0" fontId="20" fillId="14" borderId="19" xfId="0" applyFont="1" applyFill="1" applyBorder="1" applyAlignment="1">
      <alignment horizontal="center" vertical="center" wrapText="1"/>
    </xf>
    <xf numFmtId="0" fontId="20" fillId="14" borderId="20" xfId="0" applyFont="1" applyFill="1" applyBorder="1" applyAlignment="1">
      <alignment horizontal="center" vertical="center" wrapText="1"/>
    </xf>
    <xf numFmtId="0" fontId="20" fillId="0" borderId="50" xfId="0" applyFont="1" applyBorder="1" applyAlignment="1">
      <alignment horizontal="center" vertical="center" justifyLastLine="1"/>
    </xf>
    <xf numFmtId="0" fontId="20" fillId="0" borderId="20" xfId="0" applyFont="1" applyBorder="1" applyAlignment="1">
      <alignment horizontal="center" vertical="center" justifyLastLine="1"/>
    </xf>
    <xf numFmtId="0" fontId="62" fillId="0" borderId="50" xfId="0" applyFont="1" applyBorder="1" applyAlignment="1">
      <alignment horizontal="center" vertical="center"/>
    </xf>
    <xf numFmtId="0" fontId="62" fillId="0" borderId="19" xfId="0" applyFont="1" applyBorder="1" applyAlignment="1">
      <alignment horizontal="center" vertical="center"/>
    </xf>
    <xf numFmtId="0" fontId="62" fillId="0" borderId="21" xfId="0" applyFont="1" applyBorder="1" applyAlignment="1">
      <alignment horizontal="center" vertical="center"/>
    </xf>
    <xf numFmtId="0" fontId="25" fillId="0" borderId="14" xfId="0" applyFont="1" applyBorder="1" applyAlignment="1">
      <alignment horizontal="center" vertical="center" justifyLastLine="1"/>
    </xf>
    <xf numFmtId="0" fontId="25" fillId="0" borderId="52" xfId="0" applyFont="1" applyBorder="1" applyAlignment="1">
      <alignment horizontal="center" vertical="center" justifyLastLine="1"/>
    </xf>
    <xf numFmtId="0" fontId="65" fillId="4" borderId="0" xfId="0" applyFont="1" applyFill="1" applyAlignment="1">
      <alignment horizontal="left" vertical="center" wrapText="1"/>
    </xf>
    <xf numFmtId="0" fontId="30" fillId="11" borderId="112" xfId="0" applyFont="1" applyFill="1" applyBorder="1" applyAlignment="1">
      <alignment horizontal="right" wrapText="1"/>
    </xf>
    <xf numFmtId="0" fontId="0" fillId="11" borderId="112" xfId="0" applyFill="1" applyBorder="1" applyAlignment="1">
      <alignment horizontal="right" wrapText="1"/>
    </xf>
    <xf numFmtId="0" fontId="30" fillId="0" borderId="113" xfId="0" applyFont="1" applyBorder="1" applyAlignment="1">
      <alignment vertical="center" wrapText="1"/>
    </xf>
    <xf numFmtId="0" fontId="0" fillId="0" borderId="114" xfId="0" applyBorder="1" applyAlignment="1">
      <alignment vertical="center" wrapText="1"/>
    </xf>
    <xf numFmtId="0" fontId="0" fillId="0" borderId="119" xfId="0" applyBorder="1" applyAlignment="1">
      <alignment vertical="center" wrapText="1"/>
    </xf>
    <xf numFmtId="0" fontId="0" fillId="0" borderId="120" xfId="0" applyBorder="1" applyAlignment="1">
      <alignment vertical="center" wrapText="1"/>
    </xf>
    <xf numFmtId="0" fontId="0" fillId="0" borderId="129" xfId="0" applyBorder="1" applyAlignment="1">
      <alignment vertical="center" wrapText="1"/>
    </xf>
    <xf numFmtId="0" fontId="0" fillId="0" borderId="130" xfId="0" applyBorder="1" applyAlignment="1">
      <alignment vertical="center" wrapText="1"/>
    </xf>
    <xf numFmtId="0" fontId="73" fillId="0" borderId="115" xfId="0" applyFont="1" applyBorder="1" applyAlignment="1">
      <alignment horizontal="center" vertical="center" wrapText="1"/>
    </xf>
    <xf numFmtId="0" fontId="10" fillId="0" borderId="121" xfId="0" applyFont="1" applyBorder="1" applyAlignment="1">
      <alignment horizontal="center" vertical="center" wrapText="1"/>
    </xf>
    <xf numFmtId="0" fontId="0" fillId="0" borderId="95" xfId="0" applyBorder="1" applyAlignment="1">
      <alignment vertical="center" wrapText="1"/>
    </xf>
    <xf numFmtId="0" fontId="0" fillId="0" borderId="115" xfId="0" applyBorder="1" applyAlignment="1">
      <alignment horizontal="center" vertical="center" wrapText="1"/>
    </xf>
    <xf numFmtId="0" fontId="10" fillId="0" borderId="116" xfId="0" applyFont="1" applyBorder="1" applyAlignment="1">
      <alignment horizontal="center" vertical="center" wrapText="1"/>
    </xf>
    <xf numFmtId="0" fontId="10" fillId="0" borderId="117" xfId="0" applyFont="1" applyBorder="1" applyAlignment="1">
      <alignment horizontal="center" vertical="center" wrapText="1"/>
    </xf>
    <xf numFmtId="0" fontId="10" fillId="0" borderId="118" xfId="0" applyFont="1" applyBorder="1" applyAlignment="1">
      <alignment horizontal="center" vertical="center" wrapText="1"/>
    </xf>
    <xf numFmtId="0" fontId="0" fillId="0" borderId="47" xfId="0" applyBorder="1" applyAlignment="1">
      <alignment horizontal="center" vertical="center" shrinkToFit="1"/>
    </xf>
    <xf numFmtId="0" fontId="10" fillId="0" borderId="40" xfId="0" applyFont="1" applyBorder="1" applyAlignment="1">
      <alignment horizontal="center" vertical="center" shrinkToFit="1"/>
    </xf>
    <xf numFmtId="0" fontId="0" fillId="0" borderId="7" xfId="0" applyBorder="1" applyAlignment="1">
      <alignment horizontal="center" vertical="center" wrapText="1"/>
    </xf>
    <xf numFmtId="0" fontId="10" fillId="0" borderId="7" xfId="0" applyFont="1" applyBorder="1" applyAlignment="1">
      <alignment horizontal="center" vertical="center" wrapText="1"/>
    </xf>
    <xf numFmtId="0" fontId="0" fillId="0" borderId="121" xfId="0" applyBorder="1" applyAlignment="1">
      <alignment horizontal="center" vertical="center" wrapText="1"/>
    </xf>
    <xf numFmtId="0" fontId="10" fillId="0" borderId="122" xfId="0" applyFont="1" applyBorder="1" applyAlignment="1">
      <alignment horizontal="center" vertical="center" wrapText="1"/>
    </xf>
    <xf numFmtId="0" fontId="10" fillId="0" borderId="72" xfId="0" applyFont="1" applyBorder="1" applyAlignment="1">
      <alignment horizontal="center" vertical="center" wrapText="1"/>
    </xf>
    <xf numFmtId="0" fontId="10" fillId="0" borderId="104" xfId="0" applyFont="1" applyBorder="1" applyAlignment="1">
      <alignment horizontal="center" vertical="center" wrapText="1"/>
    </xf>
    <xf numFmtId="0" fontId="0" fillId="0" borderId="123" xfId="0" applyBorder="1" applyAlignment="1">
      <alignment horizontal="center" vertical="center" wrapText="1"/>
    </xf>
    <xf numFmtId="0" fontId="10" fillId="0" borderId="126" xfId="0" applyFont="1" applyBorder="1" applyAlignment="1">
      <alignment horizontal="center" vertical="center" wrapText="1"/>
    </xf>
    <xf numFmtId="0" fontId="73" fillId="0" borderId="7" xfId="0" applyFont="1" applyBorder="1" applyAlignment="1">
      <alignment horizontal="center" vertical="center" wrapText="1"/>
    </xf>
    <xf numFmtId="0" fontId="0" fillId="0" borderId="73" xfId="0" applyBorder="1" applyAlignment="1">
      <alignment horizontal="center" vertical="center" shrinkToFit="1"/>
    </xf>
    <xf numFmtId="0" fontId="10" fillId="0" borderId="47" xfId="0" applyFont="1" applyBorder="1" applyAlignment="1">
      <alignment horizontal="center" vertical="center" shrinkToFit="1"/>
    </xf>
    <xf numFmtId="0" fontId="0" fillId="0" borderId="124" xfId="0" applyBorder="1" applyAlignment="1">
      <alignment horizontal="center" vertical="center" shrinkToFit="1"/>
    </xf>
    <xf numFmtId="0" fontId="10" fillId="0" borderId="125" xfId="0" applyFont="1" applyBorder="1" applyAlignment="1">
      <alignment horizontal="center" vertical="center" shrinkToFit="1"/>
    </xf>
    <xf numFmtId="38" fontId="30" fillId="11" borderId="0" xfId="8" applyFont="1" applyFill="1" applyBorder="1" applyAlignment="1">
      <alignment horizontal="center" vertical="center" wrapText="1"/>
    </xf>
    <xf numFmtId="38" fontId="30" fillId="0" borderId="159" xfId="8" applyFont="1" applyFill="1" applyBorder="1" applyAlignment="1">
      <alignment horizontal="center" vertical="center" wrapText="1"/>
    </xf>
    <xf numFmtId="38" fontId="30" fillId="0" borderId="160" xfId="8" applyFont="1" applyFill="1" applyBorder="1" applyAlignment="1">
      <alignment horizontal="center" vertical="center" wrapText="1"/>
    </xf>
    <xf numFmtId="38" fontId="30" fillId="3" borderId="99" xfId="8" applyFont="1" applyFill="1" applyBorder="1" applyAlignment="1">
      <alignment horizontal="center" vertical="center" wrapText="1"/>
    </xf>
    <xf numFmtId="38" fontId="30" fillId="3" borderId="142" xfId="8" applyFont="1" applyFill="1" applyBorder="1" applyAlignment="1">
      <alignment horizontal="center" vertical="center" wrapText="1"/>
    </xf>
    <xf numFmtId="0" fontId="30" fillId="0" borderId="134" xfId="0" applyFont="1" applyBorder="1" applyAlignment="1">
      <alignment horizontal="center" vertical="center" wrapText="1"/>
    </xf>
    <xf numFmtId="0" fontId="30" fillId="0" borderId="135" xfId="0" applyFont="1" applyBorder="1" applyAlignment="1">
      <alignment horizontal="center" vertical="center" wrapText="1"/>
    </xf>
    <xf numFmtId="0" fontId="30" fillId="0" borderId="139" xfId="0" applyFont="1" applyBorder="1" applyAlignment="1">
      <alignment horizontal="center" vertical="center" wrapText="1"/>
    </xf>
    <xf numFmtId="0" fontId="30" fillId="0" borderId="39" xfId="0" applyFont="1" applyBorder="1" applyAlignment="1">
      <alignment horizontal="center" vertical="center" wrapText="1"/>
    </xf>
    <xf numFmtId="0" fontId="30" fillId="0" borderId="143" xfId="0" applyFont="1" applyBorder="1" applyAlignment="1">
      <alignment horizontal="center" vertical="center" wrapText="1"/>
    </xf>
    <xf numFmtId="0" fontId="30" fillId="0" borderId="55" xfId="0" applyFont="1" applyBorder="1" applyAlignment="1">
      <alignment horizontal="center" vertical="center" wrapText="1"/>
    </xf>
    <xf numFmtId="0" fontId="30" fillId="0" borderId="145" xfId="0" applyFont="1" applyBorder="1" applyAlignment="1">
      <alignment horizontal="center" vertical="center" wrapText="1"/>
    </xf>
    <xf numFmtId="0" fontId="30" fillId="0" borderId="112" xfId="0" applyFont="1" applyBorder="1" applyAlignment="1">
      <alignment horizontal="center" vertical="center" wrapText="1"/>
    </xf>
    <xf numFmtId="38" fontId="75" fillId="11" borderId="0" xfId="8" applyFont="1" applyFill="1" applyBorder="1" applyAlignment="1">
      <alignment horizontal="center" vertical="center" wrapText="1"/>
    </xf>
    <xf numFmtId="38" fontId="30" fillId="3" borderId="146" xfId="8" applyFont="1" applyFill="1" applyBorder="1" applyAlignment="1">
      <alignment horizontal="center" vertical="center" wrapText="1"/>
    </xf>
    <xf numFmtId="38" fontId="30" fillId="3" borderId="153" xfId="8" applyFont="1" applyFill="1" applyBorder="1" applyAlignment="1">
      <alignment horizontal="center" vertical="center" wrapText="1"/>
    </xf>
    <xf numFmtId="0" fontId="10" fillId="0" borderId="115" xfId="0" applyFont="1" applyBorder="1" applyAlignment="1">
      <alignment horizontal="center" vertical="center" wrapText="1"/>
    </xf>
    <xf numFmtId="0" fontId="10" fillId="0" borderId="73" xfId="0" applyFont="1" applyBorder="1" applyAlignment="1">
      <alignment horizontal="center" vertical="center" shrinkToFit="1"/>
    </xf>
    <xf numFmtId="0" fontId="30" fillId="11" borderId="0" xfId="0" applyFont="1" applyFill="1" applyAlignment="1">
      <alignment vertical="center" wrapText="1"/>
    </xf>
    <xf numFmtId="0" fontId="0" fillId="11" borderId="0" xfId="0" applyFill="1" applyAlignment="1">
      <alignment vertical="center" wrapText="1"/>
    </xf>
    <xf numFmtId="0" fontId="10" fillId="0" borderId="123" xfId="0" applyFont="1" applyBorder="1" applyAlignment="1">
      <alignment horizontal="center" vertical="center" wrapText="1"/>
    </xf>
    <xf numFmtId="0" fontId="30" fillId="8" borderId="26" xfId="0" applyFont="1" applyFill="1" applyBorder="1" applyAlignment="1">
      <alignment horizontal="right" wrapText="1"/>
    </xf>
    <xf numFmtId="0" fontId="30" fillId="0" borderId="164" xfId="0" applyFont="1" applyBorder="1" applyAlignment="1">
      <alignment vertical="center" wrapText="1"/>
    </xf>
    <xf numFmtId="0" fontId="0" fillId="0" borderId="165" xfId="0" applyBorder="1" applyAlignment="1">
      <alignment vertical="center" wrapText="1"/>
    </xf>
    <xf numFmtId="0" fontId="0" fillId="0" borderId="166" xfId="0" applyBorder="1" applyAlignment="1">
      <alignment vertical="center" wrapText="1"/>
    </xf>
    <xf numFmtId="0" fontId="0" fillId="0" borderId="167" xfId="0" applyBorder="1" applyAlignment="1">
      <alignment vertical="center" wrapText="1"/>
    </xf>
    <xf numFmtId="0" fontId="73" fillId="0" borderId="136" xfId="0" applyFont="1" applyBorder="1" applyAlignment="1">
      <alignment horizontal="center" vertical="center" wrapText="1"/>
    </xf>
    <xf numFmtId="0" fontId="10" fillId="0" borderId="136" xfId="0" applyFont="1" applyBorder="1" applyAlignment="1">
      <alignment horizontal="center" vertical="center" wrapText="1"/>
    </xf>
    <xf numFmtId="0" fontId="0" fillId="0" borderId="136" xfId="0" applyBorder="1" applyAlignment="1">
      <alignment horizontal="center" vertical="center" wrapText="1"/>
    </xf>
    <xf numFmtId="0" fontId="0" fillId="0" borderId="122" xfId="0" applyBorder="1" applyAlignment="1">
      <alignment horizontal="center" vertical="center" wrapText="1"/>
    </xf>
    <xf numFmtId="38" fontId="30" fillId="8" borderId="0" xfId="8" applyFont="1" applyFill="1" applyBorder="1" applyAlignment="1">
      <alignment horizontal="center" vertical="center" wrapText="1"/>
    </xf>
    <xf numFmtId="38" fontId="30" fillId="0" borderId="103" xfId="8" applyFont="1" applyFill="1" applyBorder="1" applyAlignment="1">
      <alignment horizontal="center" vertical="center" wrapText="1"/>
    </xf>
    <xf numFmtId="0" fontId="30" fillId="0" borderId="87" xfId="0" applyFont="1" applyBorder="1" applyAlignment="1">
      <alignment horizontal="center" vertical="center" wrapText="1"/>
    </xf>
    <xf numFmtId="0" fontId="30" fillId="0" borderId="62" xfId="0" applyFont="1" applyBorder="1" applyAlignment="1">
      <alignment horizontal="center" vertical="center" wrapText="1"/>
    </xf>
    <xf numFmtId="0" fontId="30" fillId="0" borderId="89" xfId="0" applyFont="1" applyBorder="1" applyAlignment="1">
      <alignment horizontal="center" vertical="center" wrapText="1"/>
    </xf>
    <xf numFmtId="0" fontId="30" fillId="0" borderId="98" xfId="0" applyFont="1" applyBorder="1" applyAlignment="1">
      <alignment horizontal="center" vertical="center" wrapText="1"/>
    </xf>
    <xf numFmtId="0" fontId="30" fillId="0" borderId="26" xfId="0" applyFont="1" applyBorder="1" applyAlignment="1">
      <alignment horizontal="center" vertical="center" wrapText="1"/>
    </xf>
    <xf numFmtId="38" fontId="75" fillId="8" borderId="0" xfId="8" applyFont="1" applyFill="1" applyBorder="1" applyAlignment="1">
      <alignment horizontal="center" vertical="center" wrapText="1"/>
    </xf>
    <xf numFmtId="38" fontId="30" fillId="3" borderId="95" xfId="8" applyFont="1" applyFill="1" applyBorder="1" applyAlignment="1">
      <alignment horizontal="center" vertical="center" wrapText="1"/>
    </xf>
    <xf numFmtId="0" fontId="0" fillId="8" borderId="26" xfId="0" applyFill="1" applyBorder="1" applyAlignment="1">
      <alignment horizontal="right" wrapText="1"/>
    </xf>
    <xf numFmtId="0" fontId="30" fillId="0" borderId="165" xfId="0" applyFont="1" applyBorder="1" applyAlignment="1">
      <alignment vertical="center" wrapText="1"/>
    </xf>
    <xf numFmtId="0" fontId="30" fillId="0" borderId="166" xfId="0" applyFont="1" applyBorder="1" applyAlignment="1">
      <alignment vertical="center" wrapText="1"/>
    </xf>
    <xf numFmtId="0" fontId="30" fillId="0" borderId="120" xfId="0" applyFont="1" applyBorder="1" applyAlignment="1">
      <alignment vertical="center" wrapText="1"/>
    </xf>
    <xf numFmtId="0" fontId="30" fillId="0" borderId="167" xfId="0" applyFont="1" applyBorder="1" applyAlignment="1">
      <alignment vertical="center" wrapText="1"/>
    </xf>
    <xf numFmtId="0" fontId="30" fillId="0" borderId="130" xfId="0" applyFont="1" applyBorder="1" applyAlignment="1">
      <alignment vertical="center" wrapText="1"/>
    </xf>
    <xf numFmtId="0" fontId="10" fillId="0" borderId="73"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40" xfId="0" applyFont="1" applyBorder="1" applyAlignment="1">
      <alignment horizontal="center" vertical="center" wrapText="1"/>
    </xf>
    <xf numFmtId="0" fontId="0" fillId="8" borderId="0" xfId="0" applyFill="1" applyAlignment="1">
      <alignment vertical="center" wrapText="1"/>
    </xf>
    <xf numFmtId="0" fontId="10" fillId="0" borderId="28" xfId="0" applyFont="1" applyBorder="1" applyAlignment="1">
      <alignment horizontal="center" vertical="center" wrapText="1"/>
    </xf>
    <xf numFmtId="0" fontId="10" fillId="0" borderId="0" xfId="0" applyFont="1" applyAlignment="1">
      <alignment horizontal="center" vertical="center" wrapText="1"/>
    </xf>
    <xf numFmtId="0" fontId="10" fillId="0" borderId="1" xfId="0" applyFont="1" applyBorder="1" applyAlignment="1">
      <alignment horizontal="center" vertical="center" wrapText="1"/>
    </xf>
    <xf numFmtId="0" fontId="0" fillId="0" borderId="121" xfId="0" applyBorder="1" applyAlignment="1">
      <alignment horizontal="center" vertical="center"/>
    </xf>
    <xf numFmtId="0" fontId="30" fillId="8" borderId="0" xfId="0" applyFont="1" applyFill="1" applyAlignment="1">
      <alignment vertical="center" wrapText="1"/>
    </xf>
    <xf numFmtId="0" fontId="30" fillId="9" borderId="26" xfId="0" applyFont="1" applyFill="1" applyBorder="1" applyAlignment="1">
      <alignment horizontal="left" vertical="center" wrapText="1"/>
    </xf>
    <xf numFmtId="0" fontId="60" fillId="0" borderId="26" xfId="0" applyFont="1" applyBorder="1" applyAlignment="1">
      <alignment horizontal="left" vertical="center" wrapText="1"/>
    </xf>
    <xf numFmtId="0" fontId="30" fillId="0" borderId="26" xfId="0" applyFont="1" applyBorder="1" applyAlignment="1">
      <alignment horizontal="right" vertical="center" wrapText="1"/>
    </xf>
    <xf numFmtId="0" fontId="0" fillId="0" borderId="28" xfId="0" applyBorder="1" applyAlignment="1">
      <alignment horizontal="center" vertical="center"/>
    </xf>
    <xf numFmtId="9" fontId="10" fillId="12" borderId="136" xfId="12" applyFont="1" applyFill="1" applyBorder="1" applyAlignment="1">
      <alignment vertical="center" wrapText="1"/>
    </xf>
    <xf numFmtId="9" fontId="10" fillId="12" borderId="121" xfId="12" applyFont="1" applyFill="1" applyBorder="1" applyAlignment="1">
      <alignment vertical="center" wrapText="1"/>
    </xf>
    <xf numFmtId="9" fontId="10" fillId="12" borderId="95" xfId="12" applyFont="1" applyFill="1" applyBorder="1" applyAlignment="1">
      <alignment vertical="center" wrapText="1"/>
    </xf>
    <xf numFmtId="0" fontId="73" fillId="0" borderId="121" xfId="0" applyFont="1" applyBorder="1" applyAlignment="1">
      <alignment horizontal="center" vertical="center" wrapText="1"/>
    </xf>
    <xf numFmtId="0" fontId="73" fillId="0" borderId="95" xfId="0" applyFont="1" applyBorder="1" applyAlignment="1">
      <alignment horizontal="center" vertical="center" wrapText="1"/>
    </xf>
    <xf numFmtId="0" fontId="0" fillId="0" borderId="73" xfId="0" applyBorder="1" applyAlignment="1">
      <alignment horizontal="center" vertical="center" wrapText="1"/>
    </xf>
    <xf numFmtId="0" fontId="0" fillId="0" borderId="47" xfId="0" applyBorder="1" applyAlignment="1">
      <alignment horizontal="center" vertical="center" wrapText="1"/>
    </xf>
    <xf numFmtId="0" fontId="0" fillId="0" borderId="40" xfId="0" applyBorder="1" applyAlignment="1">
      <alignment horizontal="center" vertical="center" wrapText="1"/>
    </xf>
    <xf numFmtId="0" fontId="0" fillId="0" borderId="121" xfId="0" applyBorder="1" applyAlignment="1">
      <alignment vertical="center" wrapText="1"/>
    </xf>
    <xf numFmtId="38" fontId="30" fillId="13" borderId="170" xfId="8" applyFont="1" applyFill="1" applyBorder="1" applyAlignment="1">
      <alignment horizontal="center" vertical="center" wrapText="1"/>
    </xf>
    <xf numFmtId="0" fontId="73" fillId="0" borderId="104" xfId="0" applyFont="1" applyBorder="1" applyAlignment="1">
      <alignment horizontal="center" vertical="center" wrapText="1"/>
    </xf>
    <xf numFmtId="0" fontId="73" fillId="0" borderId="1" xfId="0" applyFont="1" applyBorder="1" applyAlignment="1">
      <alignment horizontal="center" vertical="center" wrapText="1"/>
    </xf>
    <xf numFmtId="0" fontId="73" fillId="0" borderId="109" xfId="0" applyFont="1" applyBorder="1" applyAlignment="1">
      <alignment horizontal="center" vertical="center" wrapText="1"/>
    </xf>
    <xf numFmtId="38" fontId="30" fillId="13" borderId="171" xfId="8" applyFont="1" applyFill="1" applyBorder="1" applyAlignment="1">
      <alignment horizontal="center" vertical="center" wrapText="1"/>
    </xf>
    <xf numFmtId="38" fontId="30" fillId="4" borderId="26" xfId="8" applyFont="1" applyFill="1" applyBorder="1" applyAlignment="1">
      <alignment horizontal="right" vertical="center" wrapText="1"/>
    </xf>
    <xf numFmtId="0" fontId="30" fillId="0" borderId="73" xfId="0" applyFont="1" applyBorder="1" applyAlignment="1">
      <alignment horizontal="center" vertical="center" wrapText="1"/>
    </xf>
    <xf numFmtId="0" fontId="30" fillId="0" borderId="47" xfId="0" applyFont="1" applyBorder="1" applyAlignment="1">
      <alignment horizontal="center" vertical="center" wrapText="1"/>
    </xf>
    <xf numFmtId="0" fontId="30" fillId="8" borderId="26" xfId="0" applyFont="1" applyFill="1" applyBorder="1" applyAlignment="1">
      <alignment horizontal="right" vertical="center" wrapText="1"/>
    </xf>
    <xf numFmtId="0" fontId="30" fillId="8" borderId="164" xfId="0" applyFont="1" applyFill="1" applyBorder="1" applyAlignment="1">
      <alignment vertical="center" wrapText="1"/>
    </xf>
    <xf numFmtId="0" fontId="30" fillId="8" borderId="165" xfId="0" applyFont="1" applyFill="1" applyBorder="1" applyAlignment="1">
      <alignment vertical="center" wrapText="1"/>
    </xf>
    <xf numFmtId="0" fontId="30" fillId="8" borderId="166" xfId="0" applyFont="1" applyFill="1" applyBorder="1" applyAlignment="1">
      <alignment vertical="center" wrapText="1"/>
    </xf>
    <xf numFmtId="0" fontId="30" fillId="8" borderId="120" xfId="0" applyFont="1" applyFill="1" applyBorder="1" applyAlignment="1">
      <alignment vertical="center" wrapText="1"/>
    </xf>
    <xf numFmtId="0" fontId="30" fillId="8" borderId="167" xfId="0" applyFont="1" applyFill="1" applyBorder="1" applyAlignment="1">
      <alignment vertical="center" wrapText="1"/>
    </xf>
    <xf numFmtId="0" fontId="30" fillId="8" borderId="130" xfId="0" applyFont="1" applyFill="1" applyBorder="1" applyAlignment="1">
      <alignment vertical="center" wrapText="1"/>
    </xf>
    <xf numFmtId="0" fontId="73" fillId="8" borderId="136" xfId="0" applyFont="1" applyFill="1" applyBorder="1" applyAlignment="1">
      <alignment horizontal="center" vertical="center" wrapText="1"/>
    </xf>
    <xf numFmtId="0" fontId="10" fillId="8" borderId="121" xfId="0" applyFont="1" applyFill="1" applyBorder="1" applyAlignment="1">
      <alignment horizontal="center" vertical="center" wrapText="1"/>
    </xf>
    <xf numFmtId="0" fontId="0" fillId="8" borderId="95" xfId="0" applyFill="1" applyBorder="1" applyAlignment="1">
      <alignment vertical="center" wrapText="1"/>
    </xf>
    <xf numFmtId="0" fontId="0" fillId="8" borderId="115" xfId="0" applyFill="1" applyBorder="1" applyAlignment="1">
      <alignment horizontal="center" vertical="center" wrapText="1"/>
    </xf>
    <xf numFmtId="0" fontId="0" fillId="8" borderId="136" xfId="0" applyFill="1" applyBorder="1" applyAlignment="1">
      <alignment horizontal="center" vertical="center" wrapText="1"/>
    </xf>
    <xf numFmtId="0" fontId="0" fillId="8" borderId="121" xfId="0" applyFill="1" applyBorder="1" applyAlignment="1">
      <alignment horizontal="center" vertical="center" wrapText="1"/>
    </xf>
    <xf numFmtId="0" fontId="10" fillId="8" borderId="73" xfId="0" applyFont="1" applyFill="1" applyBorder="1" applyAlignment="1">
      <alignment horizontal="center" vertical="center" wrapText="1"/>
    </xf>
    <xf numFmtId="0" fontId="10" fillId="8" borderId="47" xfId="0" applyFont="1" applyFill="1" applyBorder="1" applyAlignment="1">
      <alignment horizontal="center" vertical="center" wrapText="1"/>
    </xf>
    <xf numFmtId="0" fontId="10" fillId="8" borderId="40" xfId="0" applyFont="1" applyFill="1" applyBorder="1" applyAlignment="1">
      <alignment horizontal="center" vertical="center" wrapText="1"/>
    </xf>
    <xf numFmtId="0" fontId="0" fillId="8" borderId="121" xfId="0" applyFill="1" applyBorder="1" applyAlignment="1">
      <alignment horizontal="center" vertical="center"/>
    </xf>
    <xf numFmtId="0" fontId="30" fillId="8" borderId="98" xfId="0" applyFont="1" applyFill="1" applyBorder="1" applyAlignment="1">
      <alignment horizontal="center" vertical="center" wrapText="1"/>
    </xf>
    <xf numFmtId="0" fontId="30" fillId="8" borderId="26" xfId="0" applyFont="1" applyFill="1" applyBorder="1" applyAlignment="1">
      <alignment horizontal="center" vertical="center" wrapText="1"/>
    </xf>
    <xf numFmtId="0" fontId="30" fillId="8" borderId="26" xfId="0" applyFont="1" applyFill="1" applyBorder="1" applyAlignment="1">
      <alignment horizontal="left" vertical="center" wrapText="1"/>
    </xf>
    <xf numFmtId="0" fontId="10" fillId="8" borderId="28" xfId="0" applyFont="1" applyFill="1" applyBorder="1" applyAlignment="1">
      <alignment horizontal="center" vertical="center" wrapText="1"/>
    </xf>
    <xf numFmtId="0" fontId="10" fillId="8" borderId="0" xfId="0" applyFont="1" applyFill="1" applyAlignment="1">
      <alignment horizontal="center" vertical="center" wrapText="1"/>
    </xf>
    <xf numFmtId="0" fontId="10" fillId="8" borderId="1" xfId="0" applyFont="1" applyFill="1" applyBorder="1" applyAlignment="1">
      <alignment horizontal="center" vertical="center" wrapText="1"/>
    </xf>
    <xf numFmtId="0" fontId="10" fillId="8" borderId="73" xfId="0" applyFont="1" applyFill="1" applyBorder="1" applyAlignment="1">
      <alignment horizontal="center" vertical="center" shrinkToFit="1"/>
    </xf>
    <xf numFmtId="0" fontId="10" fillId="8" borderId="40" xfId="0" applyFont="1" applyFill="1" applyBorder="1" applyAlignment="1">
      <alignment horizontal="center" vertical="center" shrinkToFit="1"/>
    </xf>
    <xf numFmtId="0" fontId="92" fillId="0" borderId="172" xfId="0" applyFont="1" applyBorder="1" applyAlignment="1">
      <alignment horizontal="center" vertical="center" wrapText="1"/>
    </xf>
    <xf numFmtId="0" fontId="92" fillId="0" borderId="173" xfId="0" applyFont="1" applyBorder="1" applyAlignment="1">
      <alignment horizontal="center" vertical="center" wrapText="1"/>
    </xf>
    <xf numFmtId="0" fontId="92" fillId="0" borderId="154" xfId="0" applyFont="1" applyBorder="1" applyAlignment="1">
      <alignment horizontal="center" vertical="center" wrapText="1"/>
    </xf>
    <xf numFmtId="0" fontId="92" fillId="0" borderId="155" xfId="0" applyFont="1" applyBorder="1" applyAlignment="1">
      <alignment horizontal="center" vertical="center" wrapText="1"/>
    </xf>
    <xf numFmtId="0" fontId="92" fillId="0" borderId="156" xfId="0" applyFont="1" applyBorder="1" applyAlignment="1">
      <alignment horizontal="center" vertical="center" wrapText="1"/>
    </xf>
    <xf numFmtId="0" fontId="92" fillId="0" borderId="157" xfId="0" applyFont="1" applyBorder="1" applyAlignment="1">
      <alignment horizontal="center" vertical="center" wrapText="1"/>
    </xf>
    <xf numFmtId="0" fontId="93" fillId="0" borderId="0" xfId="0" applyFont="1" applyAlignment="1">
      <alignment horizontal="left" vertical="center" wrapText="1"/>
    </xf>
  </cellXfs>
  <cellStyles count="14">
    <cellStyle name="パーセント" xfId="12" builtinId="5"/>
    <cellStyle name="パーセント 2" xfId="3" xr:uid="{00000000-0005-0000-0000-000000000000}"/>
    <cellStyle name="桁区切り" xfId="8" builtinId="6"/>
    <cellStyle name="桁区切り 2" xfId="4" xr:uid="{00000000-0005-0000-0000-000001000000}"/>
    <cellStyle name="桁区切り 3" xfId="11" xr:uid="{46C4FBC4-3F13-4C92-A1C7-EB2BC7B75C42}"/>
    <cellStyle name="標準" xfId="0" builtinId="0"/>
    <cellStyle name="標準 2" xfId="5" xr:uid="{00000000-0005-0000-0000-000003000000}"/>
    <cellStyle name="標準 2 2" xfId="1" xr:uid="{00000000-0005-0000-0000-000004000000}"/>
    <cellStyle name="標準 2 3" xfId="2" xr:uid="{00000000-0005-0000-0000-000005000000}"/>
    <cellStyle name="標準 2 4" xfId="10" xr:uid="{DFF43680-9D3E-40FC-8BFD-4F5139188BA6}"/>
    <cellStyle name="標準 3" xfId="6" xr:uid="{00000000-0005-0000-0000-000006000000}"/>
    <cellStyle name="標準 4" xfId="7" xr:uid="{00000000-0005-0000-0000-000007000000}"/>
    <cellStyle name="標準 5" xfId="9" xr:uid="{729ACBD8-B130-499E-BA13-B78D109F0AD0}"/>
    <cellStyle name="標準 6" xfId="13" xr:uid="{8AAF712C-2BE1-479F-AA62-0E442D89A359}"/>
  </cellStyles>
  <dxfs count="12">
    <dxf>
      <font>
        <color rgb="FF9C0006"/>
      </font>
      <fill>
        <patternFill>
          <bgColor rgb="FFFFC7CE"/>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92D050"/>
        </patternFill>
      </fill>
    </dxf>
    <dxf>
      <font>
        <color rgb="FFFF0000"/>
      </font>
    </dxf>
    <dxf>
      <fill>
        <patternFill>
          <bgColor theme="8" tint="0.79998168889431442"/>
        </patternFill>
      </fill>
    </dxf>
    <dxf>
      <font>
        <color rgb="FFFF0000"/>
      </font>
      <fill>
        <patternFill patternType="none">
          <fgColor auto="1"/>
          <bgColor auto="1"/>
        </patternFill>
      </fill>
    </dxf>
    <dxf>
      <font>
        <color rgb="FFFF0000"/>
      </font>
    </dxf>
    <dxf>
      <fill>
        <patternFill>
          <bgColor theme="8" tint="0.79998168889431442"/>
        </patternFill>
      </fill>
    </dxf>
    <dxf>
      <fill>
        <patternFill patternType="none">
          <bgColor auto="1"/>
        </patternFill>
      </fill>
    </dxf>
    <dxf>
      <fill>
        <patternFill>
          <bgColor theme="8" tint="0.79998168889431442"/>
        </patternFill>
      </fill>
    </dxf>
  </dxfs>
  <tableStyles count="0" defaultTableStyle="TableStyleMedium2" defaultPivotStyle="PivotStyleLight16"/>
  <colors>
    <mruColors>
      <color rgb="FFFFFF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5</xdr:col>
      <xdr:colOff>154780</xdr:colOff>
      <xdr:row>8</xdr:row>
      <xdr:rowOff>71439</xdr:rowOff>
    </xdr:to>
    <xdr:sp macro="" textlink="">
      <xdr:nvSpPr>
        <xdr:cNvPr id="2" name="テキスト ボックス 1">
          <a:extLst>
            <a:ext uri="{FF2B5EF4-FFF2-40B4-BE49-F238E27FC236}">
              <a16:creationId xmlns:a16="http://schemas.microsoft.com/office/drawing/2014/main" id="{7A816A8B-CABD-4E56-9A6E-AAC3A64EA8E1}"/>
            </a:ext>
          </a:extLst>
        </xdr:cNvPr>
        <xdr:cNvSpPr txBox="1"/>
      </xdr:nvSpPr>
      <xdr:spPr>
        <a:xfrm>
          <a:off x="285750" y="1654969"/>
          <a:ext cx="7381874" cy="809626"/>
        </a:xfrm>
        <a:prstGeom prst="rect">
          <a:avLst/>
        </a:prstGeom>
        <a:solidFill>
          <a:sysClr val="window" lastClr="FFFFFF"/>
        </a:solidFill>
        <a:ln w="38100" cmpd="sng">
          <a:solidFill>
            <a:srgbClr val="FF0000"/>
          </a:solidFill>
        </a:ln>
        <a:effectLst/>
      </xdr:spPr>
      <xdr:txBody>
        <a:bodyPr vertOverflow="clip" horzOverflow="clip" wrap="square" rtlCol="0" anchor="ctr" anchorCtr="0"/>
        <a:lstStyle/>
        <a:p>
          <a:pPr marL="0" marR="0" lvl="0" indent="0" algn="ctr" defTabSz="914400" eaLnBrk="1" fontAlgn="auto" latinLnBrk="0" hangingPunct="1">
            <a:lnSpc>
              <a:spcPts val="21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作成にあたっては、別添「（参考）共通様式」を参照すること。</a:t>
          </a:r>
          <a:endParaRPr kumimoji="1" lang="en-US" altLang="ja-JP"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ts val="21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なお、提出にあたってはすべてのシートにおいてコメントを非表示に設定すること。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212911</xdr:colOff>
      <xdr:row>1</xdr:row>
      <xdr:rowOff>67235</xdr:rowOff>
    </xdr:from>
    <xdr:to>
      <xdr:col>13</xdr:col>
      <xdr:colOff>526676</xdr:colOff>
      <xdr:row>5</xdr:row>
      <xdr:rowOff>67234</xdr:rowOff>
    </xdr:to>
    <xdr:sp macro="" textlink="">
      <xdr:nvSpPr>
        <xdr:cNvPr id="2" name="テキスト ボックス 1">
          <a:extLst>
            <a:ext uri="{FF2B5EF4-FFF2-40B4-BE49-F238E27FC236}">
              <a16:creationId xmlns:a16="http://schemas.microsoft.com/office/drawing/2014/main" id="{AA6F1638-CD29-4F41-BA27-85806DEC683B}"/>
            </a:ext>
          </a:extLst>
        </xdr:cNvPr>
        <xdr:cNvSpPr txBox="1"/>
      </xdr:nvSpPr>
      <xdr:spPr>
        <a:xfrm>
          <a:off x="7182970" y="246529"/>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139700</xdr:colOff>
      <xdr:row>0</xdr:row>
      <xdr:rowOff>152400</xdr:rowOff>
    </xdr:from>
    <xdr:to>
      <xdr:col>12</xdr:col>
      <xdr:colOff>123265</xdr:colOff>
      <xdr:row>4</xdr:row>
      <xdr:rowOff>215152</xdr:rowOff>
    </xdr:to>
    <xdr:sp macro="" textlink="">
      <xdr:nvSpPr>
        <xdr:cNvPr id="2" name="テキスト ボックス 1">
          <a:extLst>
            <a:ext uri="{FF2B5EF4-FFF2-40B4-BE49-F238E27FC236}">
              <a16:creationId xmlns:a16="http://schemas.microsoft.com/office/drawing/2014/main" id="{E77B8810-2D11-4084-A739-7B0C5DA2BCA1}"/>
            </a:ext>
          </a:extLst>
        </xdr:cNvPr>
        <xdr:cNvSpPr txBox="1"/>
      </xdr:nvSpPr>
      <xdr:spPr>
        <a:xfrm>
          <a:off x="11379200" y="152400"/>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104775</xdr:colOff>
      <xdr:row>0</xdr:row>
      <xdr:rowOff>152400</xdr:rowOff>
    </xdr:from>
    <xdr:to>
      <xdr:col>9</xdr:col>
      <xdr:colOff>590550</xdr:colOff>
      <xdr:row>2</xdr:row>
      <xdr:rowOff>238125</xdr:rowOff>
    </xdr:to>
    <xdr:sp macro="" textlink="">
      <xdr:nvSpPr>
        <xdr:cNvPr id="2" name="テキスト ボックス 1">
          <a:extLst>
            <a:ext uri="{FF2B5EF4-FFF2-40B4-BE49-F238E27FC236}">
              <a16:creationId xmlns:a16="http://schemas.microsoft.com/office/drawing/2014/main" id="{23DD9E3E-EC93-4641-AB3F-8178E002CBD9}"/>
            </a:ext>
          </a:extLst>
        </xdr:cNvPr>
        <xdr:cNvSpPr txBox="1"/>
      </xdr:nvSpPr>
      <xdr:spPr>
        <a:xfrm>
          <a:off x="7762875" y="152400"/>
          <a:ext cx="2095500" cy="342900"/>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1566522</xdr:colOff>
      <xdr:row>10</xdr:row>
      <xdr:rowOff>1</xdr:rowOff>
    </xdr:from>
    <xdr:to>
      <xdr:col>6</xdr:col>
      <xdr:colOff>1666875</xdr:colOff>
      <xdr:row>12</xdr:row>
      <xdr:rowOff>345282</xdr:rowOff>
    </xdr:to>
    <xdr:sp macro="" textlink="">
      <xdr:nvSpPr>
        <xdr:cNvPr id="2" name="テキスト ボックス 1">
          <a:extLst>
            <a:ext uri="{FF2B5EF4-FFF2-40B4-BE49-F238E27FC236}">
              <a16:creationId xmlns:a16="http://schemas.microsoft.com/office/drawing/2014/main" id="{2F4888D7-8470-450A-BDC3-B13E4615ABE5}"/>
            </a:ext>
          </a:extLst>
        </xdr:cNvPr>
        <xdr:cNvSpPr txBox="1"/>
      </xdr:nvSpPr>
      <xdr:spPr>
        <a:xfrm>
          <a:off x="5100297" y="3429001"/>
          <a:ext cx="4653303" cy="124063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・白色セルに記入すること。</a:t>
          </a:r>
          <a:endParaRPr kumimoji="1" lang="en-US" altLang="ja-JP" sz="12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・必要に応じて</a:t>
          </a:r>
          <a:r>
            <a:rPr kumimoji="1" lang="ja-JP" altLang="en-US" sz="1200" b="1" u="sng">
              <a:solidFill>
                <a:srgbClr val="FF0000"/>
              </a:solidFill>
              <a:latin typeface="Meiryo UI" panose="020B0604030504040204" pitchFamily="50" charset="-128"/>
              <a:ea typeface="Meiryo UI" panose="020B0604030504040204" pitchFamily="50" charset="-128"/>
              <a:cs typeface="Meiryo UI" panose="020B0604030504040204" pitchFamily="50" charset="-128"/>
            </a:rPr>
            <a:t>行の追加・削除をすること</a:t>
          </a:r>
          <a:r>
            <a:rPr kumimoji="1" lang="ja-JP" altLang="en-US" sz="1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endParaRPr kumimoji="1" lang="en-US" altLang="ja-JP" sz="12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・「番号」欄は「見積書整理表」に記入したものと対応させること。</a:t>
          </a:r>
          <a:endParaRPr kumimoji="1" lang="en-US" altLang="ja-JP" sz="12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200" b="1" u="none">
              <a:solidFill>
                <a:srgbClr val="FF0000"/>
              </a:solidFill>
              <a:latin typeface="Meiryo UI" panose="020B0604030504040204" pitchFamily="50" charset="-128"/>
              <a:ea typeface="Meiryo UI" panose="020B0604030504040204" pitchFamily="50" charset="-128"/>
              <a:cs typeface="Meiryo UI" panose="020B0604030504040204" pitchFamily="50" charset="-128"/>
            </a:rPr>
            <a:t>・別シートの記入例を参考にすること。</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1566522</xdr:colOff>
      <xdr:row>10</xdr:row>
      <xdr:rowOff>1</xdr:rowOff>
    </xdr:from>
    <xdr:to>
      <xdr:col>6</xdr:col>
      <xdr:colOff>1666875</xdr:colOff>
      <xdr:row>12</xdr:row>
      <xdr:rowOff>345282</xdr:rowOff>
    </xdr:to>
    <xdr:sp macro="" textlink="">
      <xdr:nvSpPr>
        <xdr:cNvPr id="2" name="テキスト ボックス 1">
          <a:extLst>
            <a:ext uri="{FF2B5EF4-FFF2-40B4-BE49-F238E27FC236}">
              <a16:creationId xmlns:a16="http://schemas.microsoft.com/office/drawing/2014/main" id="{30A78A97-70B5-4B74-B688-95FAE88B9C37}"/>
            </a:ext>
          </a:extLst>
        </xdr:cNvPr>
        <xdr:cNvSpPr txBox="1"/>
      </xdr:nvSpPr>
      <xdr:spPr>
        <a:xfrm>
          <a:off x="5100297" y="3429001"/>
          <a:ext cx="4653303" cy="124063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・白色セルに記入すること。</a:t>
          </a:r>
          <a:endParaRPr kumimoji="1" lang="en-US" altLang="ja-JP" sz="12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・必要に応じて</a:t>
          </a:r>
          <a:r>
            <a:rPr kumimoji="1" lang="ja-JP" altLang="en-US" sz="1200" b="1" u="sng">
              <a:solidFill>
                <a:srgbClr val="FF0000"/>
              </a:solidFill>
              <a:latin typeface="Meiryo UI" panose="020B0604030504040204" pitchFamily="50" charset="-128"/>
              <a:ea typeface="Meiryo UI" panose="020B0604030504040204" pitchFamily="50" charset="-128"/>
              <a:cs typeface="Meiryo UI" panose="020B0604030504040204" pitchFamily="50" charset="-128"/>
            </a:rPr>
            <a:t>行の追加・削除をすること</a:t>
          </a:r>
          <a:r>
            <a:rPr kumimoji="1" lang="ja-JP" altLang="en-US" sz="1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endParaRPr kumimoji="1" lang="en-US" altLang="ja-JP" sz="12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・「番号」欄は「見積書整理表」に記入したものと対応させること。</a:t>
          </a:r>
          <a:endParaRPr kumimoji="1" lang="en-US" altLang="ja-JP" sz="12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200" b="1" u="none">
              <a:solidFill>
                <a:srgbClr val="FF0000"/>
              </a:solidFill>
              <a:latin typeface="Meiryo UI" panose="020B0604030504040204" pitchFamily="50" charset="-128"/>
              <a:ea typeface="Meiryo UI" panose="020B0604030504040204" pitchFamily="50" charset="-128"/>
              <a:cs typeface="Meiryo UI" panose="020B0604030504040204" pitchFamily="50" charset="-128"/>
            </a:rPr>
            <a:t>・別シートの記入例を参考にすること。</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95250</xdr:colOff>
      <xdr:row>0</xdr:row>
      <xdr:rowOff>133350</xdr:rowOff>
    </xdr:from>
    <xdr:to>
      <xdr:col>13</xdr:col>
      <xdr:colOff>637615</xdr:colOff>
      <xdr:row>3</xdr:row>
      <xdr:rowOff>186577</xdr:rowOff>
    </xdr:to>
    <xdr:sp macro="" textlink="">
      <xdr:nvSpPr>
        <xdr:cNvPr id="2" name="テキスト ボックス 1">
          <a:extLst>
            <a:ext uri="{FF2B5EF4-FFF2-40B4-BE49-F238E27FC236}">
              <a16:creationId xmlns:a16="http://schemas.microsoft.com/office/drawing/2014/main" id="{0284239C-E4D2-42B7-B2F1-476A4268AD00}"/>
            </a:ext>
          </a:extLst>
        </xdr:cNvPr>
        <xdr:cNvSpPr txBox="1"/>
      </xdr:nvSpPr>
      <xdr:spPr>
        <a:xfrm>
          <a:off x="7972425" y="133350"/>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238125</xdr:colOff>
      <xdr:row>196</xdr:row>
      <xdr:rowOff>202407</xdr:rowOff>
    </xdr:from>
    <xdr:to>
      <xdr:col>2</xdr:col>
      <xdr:colOff>607219</xdr:colOff>
      <xdr:row>198</xdr:row>
      <xdr:rowOff>272143</xdr:rowOff>
    </xdr:to>
    <xdr:sp macro="" textlink="">
      <xdr:nvSpPr>
        <xdr:cNvPr id="2" name="テキスト ボックス 1">
          <a:extLst>
            <a:ext uri="{FF2B5EF4-FFF2-40B4-BE49-F238E27FC236}">
              <a16:creationId xmlns:a16="http://schemas.microsoft.com/office/drawing/2014/main" id="{CD812127-F7EC-4FA9-ACD3-41BB873BE928}"/>
            </a:ext>
          </a:extLst>
        </xdr:cNvPr>
        <xdr:cNvSpPr txBox="1"/>
      </xdr:nvSpPr>
      <xdr:spPr>
        <a:xfrm>
          <a:off x="371475"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1</xdr:col>
      <xdr:colOff>250032</xdr:colOff>
      <xdr:row>173</xdr:row>
      <xdr:rowOff>130969</xdr:rowOff>
    </xdr:from>
    <xdr:to>
      <xdr:col>2</xdr:col>
      <xdr:colOff>619126</xdr:colOff>
      <xdr:row>174</xdr:row>
      <xdr:rowOff>95250</xdr:rowOff>
    </xdr:to>
    <xdr:sp macro="" textlink="">
      <xdr:nvSpPr>
        <xdr:cNvPr id="3" name="テキスト ボックス 2">
          <a:extLst>
            <a:ext uri="{FF2B5EF4-FFF2-40B4-BE49-F238E27FC236}">
              <a16:creationId xmlns:a16="http://schemas.microsoft.com/office/drawing/2014/main" id="{8C4609C7-AB27-4A0B-ACAE-85E1DC2FEC91}"/>
            </a:ext>
          </a:extLst>
        </xdr:cNvPr>
        <xdr:cNvSpPr txBox="1"/>
      </xdr:nvSpPr>
      <xdr:spPr>
        <a:xfrm>
          <a:off x="383382"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1</xdr:col>
      <xdr:colOff>250030</xdr:colOff>
      <xdr:row>151</xdr:row>
      <xdr:rowOff>0</xdr:rowOff>
    </xdr:from>
    <xdr:to>
      <xdr:col>2</xdr:col>
      <xdr:colOff>619124</xdr:colOff>
      <xdr:row>152</xdr:row>
      <xdr:rowOff>321467</xdr:rowOff>
    </xdr:to>
    <xdr:sp macro="" textlink="">
      <xdr:nvSpPr>
        <xdr:cNvPr id="4" name="テキスト ボックス 3">
          <a:extLst>
            <a:ext uri="{FF2B5EF4-FFF2-40B4-BE49-F238E27FC236}">
              <a16:creationId xmlns:a16="http://schemas.microsoft.com/office/drawing/2014/main" id="{06B89F79-2E9A-437B-94B5-81223928B6CC}"/>
            </a:ext>
          </a:extLst>
        </xdr:cNvPr>
        <xdr:cNvSpPr txBox="1"/>
      </xdr:nvSpPr>
      <xdr:spPr>
        <a:xfrm>
          <a:off x="383380"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0</xdr:col>
      <xdr:colOff>47625</xdr:colOff>
      <xdr:row>3</xdr:row>
      <xdr:rowOff>107156</xdr:rowOff>
    </xdr:from>
    <xdr:to>
      <xdr:col>15</xdr:col>
      <xdr:colOff>762000</xdr:colOff>
      <xdr:row>17</xdr:row>
      <xdr:rowOff>122465</xdr:rowOff>
    </xdr:to>
    <xdr:sp macro="" textlink="">
      <xdr:nvSpPr>
        <xdr:cNvPr id="5" name="テキスト ボックス 4">
          <a:extLst>
            <a:ext uri="{FF2B5EF4-FFF2-40B4-BE49-F238E27FC236}">
              <a16:creationId xmlns:a16="http://schemas.microsoft.com/office/drawing/2014/main" id="{57F47188-8AF7-460F-87BE-F88EB89CBEAD}"/>
            </a:ext>
          </a:extLst>
        </xdr:cNvPr>
        <xdr:cNvSpPr txBox="1"/>
      </xdr:nvSpPr>
      <xdr:spPr>
        <a:xfrm>
          <a:off x="47625" y="802481"/>
          <a:ext cx="13763625" cy="2415609"/>
        </a:xfrm>
        <a:prstGeom prst="rect">
          <a:avLst/>
        </a:prstGeom>
        <a:no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en-US" altLang="ja-JP" sz="12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a:solidFill>
                <a:sysClr val="windowText" lastClr="000000"/>
              </a:solidFill>
              <a:latin typeface="ＭＳ ゴシック" panose="020B0609070205080204" pitchFamily="49" charset="-128"/>
              <a:ea typeface="ＭＳ ゴシック" panose="020B0609070205080204" pitchFamily="49" charset="-128"/>
            </a:rPr>
            <a:t>記入要領</a:t>
          </a:r>
          <a:r>
            <a:rPr kumimoji="1" lang="en-US" altLang="ja-JP" sz="1200" b="1">
              <a:solidFill>
                <a:sysClr val="windowText" lastClr="000000"/>
              </a:solidFill>
              <a:latin typeface="ＭＳ ゴシック" panose="020B0609070205080204" pitchFamily="49" charset="-128"/>
              <a:ea typeface="ＭＳ ゴシック" panose="020B0609070205080204" pitchFamily="49" charset="-128"/>
            </a:rPr>
            <a:t>]</a:t>
          </a:r>
        </a:p>
        <a:p>
          <a:pPr>
            <a:lnSpc>
              <a:spcPts val="1200"/>
            </a:lnSpc>
          </a:pPr>
          <a:endParaRPr kumimoji="1" lang="en-US" altLang="ja-JP" sz="1200" b="1">
            <a:solidFill>
              <a:sysClr val="windowText" lastClr="000000"/>
            </a:solidFill>
            <a:latin typeface="ＭＳ ゴシック" panose="020B0609070205080204" pitchFamily="49" charset="-128"/>
            <a:ea typeface="ＭＳ ゴシック" panose="020B0609070205080204" pitchFamily="49" charset="-128"/>
          </a:endParaRPr>
        </a:p>
        <a:p>
          <a:pPr>
            <a:lnSpc>
              <a:spcPts val="12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u="sng">
              <a:solidFill>
                <a:sysClr val="windowText" lastClr="000000"/>
              </a:solidFill>
              <a:latin typeface="ＭＳ ゴシック" panose="020B0609070205080204" pitchFamily="49" charset="-128"/>
              <a:ea typeface="ＭＳ ゴシック" panose="020B0609070205080204" pitchFamily="49" charset="-128"/>
            </a:rPr>
            <a:t>黄色セル内に回答を記載（半角数字）、水色セル内はドロップダウンリストから選択すること。灰色セルは入力不要。</a:t>
          </a:r>
          <a:r>
            <a:rPr kumimoji="1" lang="ja-JP" altLang="en-US" sz="1100" b="1" u="none">
              <a:solidFill>
                <a:srgbClr val="0070C0"/>
              </a:solidFill>
              <a:latin typeface="ＭＳ ゴシック" panose="020B0609070205080204" pitchFamily="49" charset="-128"/>
              <a:ea typeface="ＭＳ ゴシック" panose="020B0609070205080204" pitchFamily="49" charset="-128"/>
            </a:rPr>
            <a:t>　</a:t>
          </a:r>
          <a:r>
            <a:rPr kumimoji="1" lang="ja-JP" altLang="en-US" sz="1100" b="1" u="none" baseline="0">
              <a:solidFill>
                <a:srgbClr val="0070C0"/>
              </a:solidFill>
              <a:latin typeface="ＭＳ ゴシック" panose="020B0609070205080204" pitchFamily="49" charset="-128"/>
              <a:ea typeface="ＭＳ ゴシック" panose="020B0609070205080204" pitchFamily="49" charset="-128"/>
            </a:rPr>
            <a:t> </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marL="0" marR="0" indent="0" defTabSz="914400" eaLnBrk="1" fontAlgn="auto" latinLnBrk="0" hangingPunct="1">
            <a:lnSpc>
              <a:spcPts val="1200"/>
            </a:lnSpc>
            <a:spcBef>
              <a:spcPts val="0"/>
            </a:spcBef>
            <a:spcAft>
              <a:spcPts val="0"/>
            </a:spcAft>
            <a:buClrTx/>
            <a:buSzTx/>
            <a:buFontTx/>
            <a:buNone/>
            <a:tabLst/>
            <a:defRPr/>
          </a:pPr>
          <a:r>
            <a:rPr kumimoji="1" lang="en-US" altLang="ja-JP" sz="1100" baseline="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避難所指定を受けている学校は</a:t>
          </a:r>
          <a: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ページ目の</a:t>
          </a:r>
          <a:r>
            <a:rPr kumimoji="1" lang="ja-JP" altLang="ja-JP" sz="1100" b="1">
              <a:solidFill>
                <a:srgbClr val="139D2A"/>
              </a:solidFill>
              <a:effectLst/>
              <a:latin typeface="ＭＳ ゴシック" panose="020B0609070205080204" pitchFamily="49" charset="-128"/>
              <a:ea typeface="ＭＳ ゴシック" panose="020B0609070205080204" pitchFamily="49" charset="-128"/>
              <a:cs typeface="+mn-cs"/>
            </a:rPr>
            <a:t>緑色の範囲</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の表へ回答すること。</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避難所指定を受けていない学校は</a:t>
          </a:r>
          <a: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ページ目の</a:t>
          </a:r>
          <a:r>
            <a:rPr kumimoji="1" lang="ja-JP" altLang="ja-JP" sz="1100" b="1">
              <a:solidFill>
                <a:srgbClr val="FF0066"/>
              </a:solidFill>
              <a:effectLst/>
              <a:latin typeface="ＭＳ ゴシック" panose="020B0609070205080204" pitchFamily="49" charset="-128"/>
              <a:ea typeface="ＭＳ ゴシック" panose="020B0609070205080204" pitchFamily="49" charset="-128"/>
              <a:cs typeface="+mn-cs"/>
            </a:rPr>
            <a:t>ピンク色の範囲</a:t>
          </a:r>
          <a:r>
            <a:rPr kumimoji="1" lang="ja-JP" altLang="ja-JP" sz="1100" b="0">
              <a:solidFill>
                <a:schemeClr val="dk1"/>
              </a:solidFill>
              <a:effectLst/>
              <a:latin typeface="ＭＳ ゴシック" panose="020B0609070205080204" pitchFamily="49" charset="-128"/>
              <a:ea typeface="ＭＳ ゴシック" panose="020B0609070205080204" pitchFamily="49" charset="-128"/>
              <a:cs typeface="+mn-cs"/>
            </a:rPr>
            <a:t>の</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表へ回答すること。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marL="0" marR="0" indent="0" defTabSz="914400" eaLnBrk="1" fontAlgn="auto" latinLnBrk="0" hangingPunct="1">
            <a:lnSpc>
              <a:spcPts val="1200"/>
            </a:lnSpc>
            <a:spcBef>
              <a:spcPts val="0"/>
            </a:spcBef>
            <a:spcAft>
              <a:spcPts val="0"/>
            </a:spcAft>
            <a:buClrTx/>
            <a:buSzTx/>
            <a:buFontTx/>
            <a:buNone/>
            <a:tabLst/>
            <a:defRPr/>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と</a:t>
          </a:r>
          <a:r>
            <a:rPr kumimoji="1" lang="ja-JP" altLang="en-US" sz="1100">
              <a:solidFill>
                <a:srgbClr val="0113BF"/>
              </a:solidFill>
              <a:latin typeface="ＭＳ ゴシック" panose="020B0609070205080204" pitchFamily="49" charset="-128"/>
              <a:ea typeface="ＭＳ ゴシック" panose="020B0609070205080204" pitchFamily="49" charset="-128"/>
            </a:rPr>
            <a:t>「面積で入力」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のいずれの表についても、必ず回答を記載（又は入力）すること。なお、</a:t>
          </a:r>
          <a:r>
            <a:rPr kumimoji="1" lang="ja-JP" altLang="ja-JP" sz="1100">
              <a:solidFill>
                <a:srgbClr val="FF0000"/>
              </a:solidFill>
              <a:effectLst/>
              <a:latin typeface="ＭＳ ゴシック" panose="020B0609070205080204" pitchFamily="49" charset="-128"/>
              <a:ea typeface="ＭＳ ゴシック" panose="020B0609070205080204" pitchFamily="49" charset="-128"/>
              <a:cs typeface="+mn-cs"/>
            </a:rPr>
            <a:t>「棟数で入力」</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先に回答すること。</a:t>
          </a:r>
          <a:endPar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ts val="1200"/>
            </a:lnSpc>
            <a:spcBef>
              <a:spcPts val="0"/>
            </a:spcBef>
            <a:spcAft>
              <a:spcPts val="0"/>
            </a:spcAft>
            <a:buClrTx/>
            <a:buSzTx/>
            <a:buFontTx/>
            <a:buNone/>
            <a:tabLst/>
            <a:defRPr/>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表へ回答した建物の保有面積を</a:t>
          </a:r>
          <a:r>
            <a:rPr kumimoji="1" lang="ja-JP" altLang="en-US" sz="1100">
              <a:solidFill>
                <a:srgbClr val="0113BF"/>
              </a:solidFill>
              <a:latin typeface="ＭＳ ゴシック" panose="020B0609070205080204" pitchFamily="49" charset="-128"/>
              <a:ea typeface="ＭＳ ゴシック" panose="020B0609070205080204" pitchFamily="49" charset="-128"/>
            </a:rPr>
            <a:t>「面積で入力」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表へ回答すること（回答の整合性を取ること）。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nSpc>
              <a:spcPts val="12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について、専門課程と高等課程など、複数の課程の生徒が使用する建物については、当該建物を利用する生徒数が一番多い課程にのみ計上し、重複しないようにすること。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nSpc>
              <a:spcPts val="1000"/>
            </a:lnSpc>
          </a:pP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100">
              <a:solidFill>
                <a:srgbClr val="002060"/>
              </a:solidFill>
              <a:latin typeface="ＭＳ ゴシック" panose="020B0609070205080204" pitchFamily="49" charset="-128"/>
              <a:ea typeface="ＭＳ ゴシック" panose="020B0609070205080204" pitchFamily="49" charset="-128"/>
            </a:rPr>
            <a:t>〈</a:t>
          </a:r>
          <a:r>
            <a:rPr kumimoji="1" lang="ja-JP" altLang="en-US" sz="1100">
              <a:solidFill>
                <a:srgbClr val="002060"/>
              </a:solidFill>
              <a:latin typeface="ＭＳ ゴシック" panose="020B0609070205080204" pitchFamily="49" charset="-128"/>
              <a:ea typeface="ＭＳ ゴシック" panose="020B0609070205080204" pitchFamily="49" charset="-128"/>
            </a:rPr>
            <a:t>例</a:t>
          </a:r>
          <a:r>
            <a:rPr kumimoji="1" lang="en-US" altLang="ja-JP" sz="1100">
              <a:solidFill>
                <a:srgbClr val="002060"/>
              </a:solidFill>
              <a:latin typeface="ＭＳ ゴシック" panose="020B0609070205080204" pitchFamily="49" charset="-128"/>
              <a:ea typeface="ＭＳ ゴシック" panose="020B0609070205080204" pitchFamily="49" charset="-128"/>
            </a:rPr>
            <a:t>〉</a:t>
          </a:r>
          <a:r>
            <a:rPr kumimoji="1" lang="ja-JP" altLang="en-US" sz="1100">
              <a:solidFill>
                <a:srgbClr val="002060"/>
              </a:solidFill>
              <a:latin typeface="ＭＳ ゴシック" panose="020B0609070205080204" pitchFamily="49" charset="-128"/>
              <a:ea typeface="ＭＳ ゴシック" panose="020B0609070205080204" pitchFamily="49" charset="-128"/>
            </a:rPr>
            <a:t>専門課程の生徒</a:t>
          </a:r>
          <a:r>
            <a:rPr kumimoji="1" lang="en-US" altLang="ja-JP" sz="1100">
              <a:solidFill>
                <a:srgbClr val="002060"/>
              </a:solidFill>
              <a:latin typeface="ＭＳ ゴシック" panose="020B0609070205080204" pitchFamily="49" charset="-128"/>
              <a:ea typeface="ＭＳ ゴシック" panose="020B0609070205080204" pitchFamily="49" charset="-128"/>
            </a:rPr>
            <a:t>50</a:t>
          </a:r>
          <a:r>
            <a:rPr kumimoji="1" lang="ja-JP" altLang="en-US" sz="1100">
              <a:solidFill>
                <a:srgbClr val="002060"/>
              </a:solidFill>
              <a:latin typeface="ＭＳ ゴシック" panose="020B0609070205080204" pitchFamily="49" charset="-128"/>
              <a:ea typeface="ＭＳ ゴシック" panose="020B0609070205080204" pitchFamily="49" charset="-128"/>
            </a:rPr>
            <a:t>人、高等課程の生徒</a:t>
          </a:r>
          <a:r>
            <a:rPr kumimoji="1" lang="en-US" altLang="ja-JP" sz="1100">
              <a:solidFill>
                <a:srgbClr val="002060"/>
              </a:solidFill>
              <a:latin typeface="ＭＳ ゴシック" panose="020B0609070205080204" pitchFamily="49" charset="-128"/>
              <a:ea typeface="ＭＳ ゴシック" panose="020B0609070205080204" pitchFamily="49" charset="-128"/>
            </a:rPr>
            <a:t>100</a:t>
          </a:r>
          <a:r>
            <a:rPr kumimoji="1" lang="ja-JP" altLang="en-US" sz="1100">
              <a:solidFill>
                <a:srgbClr val="002060"/>
              </a:solidFill>
              <a:latin typeface="ＭＳ ゴシック" panose="020B0609070205080204" pitchFamily="49" charset="-128"/>
              <a:ea typeface="ＭＳ ゴシック" panose="020B0609070205080204" pitchFamily="49" charset="-128"/>
            </a:rPr>
            <a:t>人がＡ棟を利用する場合、当該建物は高等課程へ計上する。</a:t>
          </a:r>
          <a:endParaRPr kumimoji="1" lang="en-US" altLang="ja-JP" sz="1100">
            <a:solidFill>
              <a:srgbClr val="002060"/>
            </a:solidFill>
            <a:latin typeface="ＭＳ ゴシック" panose="020B0609070205080204" pitchFamily="49" charset="-128"/>
            <a:ea typeface="ＭＳ ゴシック" panose="020B0609070205080204" pitchFamily="49" charset="-128"/>
          </a:endParaRPr>
        </a:p>
        <a:p>
          <a:pPr>
            <a:lnSpc>
              <a:spcPts val="10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6</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について、一つの建物に複数の学校が入居している場合には、回答が重複しても構わないので、各学校毎に回答すること。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nSpc>
              <a:spcPts val="10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7</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0113BF"/>
              </a:solidFill>
              <a:latin typeface="ＭＳ ゴシック" panose="020B0609070205080204" pitchFamily="49" charset="-128"/>
              <a:ea typeface="ＭＳ ゴシック" panose="020B0609070205080204" pitchFamily="49" charset="-128"/>
            </a:rPr>
            <a:t>「面積で入力」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について、一つの建物に複数の学校が入居している場合には、専有面積を回答すること。なお、共有面積がある場合には、生徒数等により案分して計上すること。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en-US" altLang="ja-JP" sz="1100" b="0" baseline="0">
              <a:solidFill>
                <a:schemeClr val="tx1"/>
              </a:solidFill>
              <a:latin typeface="ＭＳ ゴシック" panose="020B0609070205080204" pitchFamily="49" charset="-128"/>
              <a:ea typeface="ＭＳ ゴシック" panose="020B0609070205080204" pitchFamily="49" charset="-128"/>
            </a:rPr>
            <a:t>8</a:t>
          </a:r>
          <a:r>
            <a:rPr kumimoji="1" lang="ja-JP" altLang="en-US" sz="1100" b="0">
              <a:solidFill>
                <a:schemeClr val="tx1"/>
              </a:solidFill>
              <a:latin typeface="ＭＳ ゴシック" panose="020B0609070205080204" pitchFamily="49" charset="-128"/>
              <a:ea typeface="ＭＳ ゴシック" panose="020B0609070205080204" pitchFamily="49" charset="-128"/>
            </a:rPr>
            <a:t>）</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IS</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値については、測定された数値のうち、回答した棟ごとの最小値</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を基に記載</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すること。なお、Ｉｓ値の算出に当たっては、設置地域における地震地域係数（Ｚ）を考慮することができ</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る</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sz="1100">
            <a:effectLst/>
            <a:latin typeface="ＭＳ ゴシック" panose="020B0609070205080204" pitchFamily="49" charset="-128"/>
            <a:ea typeface="ＭＳ ゴシック" panose="020B0609070205080204" pitchFamily="49" charset="-128"/>
          </a:endParaRPr>
        </a:p>
        <a:p>
          <a:r>
            <a:rPr lang="ja-JP" altLang="en-US" sz="1100" u="non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rPr>
            <a:t>〈</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例</a:t>
          </a:r>
          <a:r>
            <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rPr>
            <a:t>〉</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Ａ棟のＩｓ値（最小値）が</a:t>
          </a:r>
          <a:r>
            <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rPr>
            <a:t>0.45</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で</a:t>
          </a:r>
          <a:r>
            <a:rPr lang="ja-JP" altLang="en-US" sz="1100" u="none">
              <a:solidFill>
                <a:srgbClr val="002060"/>
              </a:solidFill>
              <a:effectLst/>
              <a:latin typeface="ＭＳ ゴシック" panose="020B0609070205080204" pitchFamily="49" charset="-128"/>
              <a:ea typeface="ＭＳ ゴシック" panose="020B0609070205080204" pitchFamily="49" charset="-128"/>
              <a:cs typeface="+mn-cs"/>
            </a:rPr>
            <a:t>、</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改修予定が</a:t>
          </a:r>
          <a:r>
            <a:rPr lang="ja-JP" altLang="en-US" sz="1100" u="none">
              <a:solidFill>
                <a:srgbClr val="002060"/>
              </a:solidFill>
              <a:effectLst/>
              <a:latin typeface="ＭＳ ゴシック" panose="020B0609070205080204" pitchFamily="49" charset="-128"/>
              <a:ea typeface="ＭＳ ゴシック" panose="020B0609070205080204" pitchFamily="49" charset="-128"/>
              <a:cs typeface="+mn-cs"/>
            </a:rPr>
            <a:t>有る</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場合、表中のＨ欄へ計上する。　</a:t>
          </a:r>
          <a:endPar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endParaRPr>
        </a:p>
        <a:p>
          <a:r>
            <a:rPr kumimoji="1" lang="en-US" altLang="ja-JP" sz="1100" b="0" baseline="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u="sng">
              <a:solidFill>
                <a:sysClr val="windowText" lastClr="000000"/>
              </a:solidFill>
              <a:latin typeface="ＭＳ ゴシック" panose="020B0609070205080204" pitchFamily="49" charset="-128"/>
              <a:ea typeface="ＭＳ ゴシック" panose="020B0609070205080204" pitchFamily="49" charset="-128"/>
            </a:rPr>
            <a:t>表下欄外の□枠内が「</a:t>
          </a:r>
          <a:r>
            <a:rPr kumimoji="1" lang="en-US" altLang="ja-JP" sz="1100" b="1" u="sng">
              <a:solidFill>
                <a:sysClr val="windowText" lastClr="000000"/>
              </a:solidFill>
              <a:latin typeface="ＭＳ ゴシック" panose="020B0609070205080204" pitchFamily="49" charset="-128"/>
              <a:ea typeface="ＭＳ ゴシック" panose="020B0609070205080204" pitchFamily="49" charset="-128"/>
            </a:rPr>
            <a:t>OK</a:t>
          </a:r>
          <a:r>
            <a:rPr kumimoji="1" lang="ja-JP" altLang="en-US" sz="1100" b="1" u="sng">
              <a:solidFill>
                <a:sysClr val="windowText" lastClr="000000"/>
              </a:solidFill>
              <a:latin typeface="ＭＳ ゴシック" panose="020B0609070205080204" pitchFamily="49" charset="-128"/>
              <a:ea typeface="ＭＳ ゴシック" panose="020B0609070205080204" pitchFamily="49" charset="-128"/>
            </a:rPr>
            <a:t>」となった表を提出</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すること。「エラー」であれば、右欄外の確認チェック欄で「エラー」が出ている箇所を確認し、表を修正すること</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u="sng">
              <a:solidFill>
                <a:srgbClr val="FF0000"/>
              </a:solidFill>
              <a:latin typeface="ＭＳ ゴシック" panose="020B0609070205080204" pitchFamily="49" charset="-128"/>
              <a:ea typeface="ＭＳ ゴシック" panose="020B0609070205080204" pitchFamily="49" charset="-128"/>
            </a:rPr>
            <a:t>本様式は設置者が所有する建物に関する調査票</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になります。</a:t>
          </a:r>
          <a:r>
            <a:rPr kumimoji="1" lang="ja-JP" altLang="en-US" sz="1100" b="0" u="sng">
              <a:solidFill>
                <a:sysClr val="windowText" lastClr="000000"/>
              </a:solidFill>
              <a:latin typeface="ＭＳ ゴシック" panose="020B0609070205080204" pitchFamily="49" charset="-128"/>
              <a:ea typeface="ＭＳ ゴシック" panose="020B0609070205080204" pitchFamily="49" charset="-128"/>
            </a:rPr>
            <a:t>借用の場合には、回答の必要はありません。</a:t>
          </a:r>
          <a:endParaRPr kumimoji="1" lang="en-US" altLang="ja-JP" sz="1100" b="0" u="sng">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250032</xdr:colOff>
      <xdr:row>184</xdr:row>
      <xdr:rowOff>166687</xdr:rowOff>
    </xdr:from>
    <xdr:to>
      <xdr:col>2</xdr:col>
      <xdr:colOff>619126</xdr:colOff>
      <xdr:row>185</xdr:row>
      <xdr:rowOff>107157</xdr:rowOff>
    </xdr:to>
    <xdr:sp macro="" textlink="">
      <xdr:nvSpPr>
        <xdr:cNvPr id="6" name="テキスト ボックス 5">
          <a:extLst>
            <a:ext uri="{FF2B5EF4-FFF2-40B4-BE49-F238E27FC236}">
              <a16:creationId xmlns:a16="http://schemas.microsoft.com/office/drawing/2014/main" id="{918CF82B-466F-4B33-BAC0-28E0A22AC496}"/>
            </a:ext>
          </a:extLst>
        </xdr:cNvPr>
        <xdr:cNvSpPr txBox="1"/>
      </xdr:nvSpPr>
      <xdr:spPr>
        <a:xfrm>
          <a:off x="383382"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8</xdr:col>
      <xdr:colOff>297656</xdr:colOff>
      <xdr:row>0</xdr:row>
      <xdr:rowOff>166687</xdr:rowOff>
    </xdr:from>
    <xdr:to>
      <xdr:col>15</xdr:col>
      <xdr:colOff>476250</xdr:colOff>
      <xdr:row>2</xdr:row>
      <xdr:rowOff>83342</xdr:rowOff>
    </xdr:to>
    <xdr:sp macro="" textlink="">
      <xdr:nvSpPr>
        <xdr:cNvPr id="7" name="テキスト ボックス 6">
          <a:extLst>
            <a:ext uri="{FF2B5EF4-FFF2-40B4-BE49-F238E27FC236}">
              <a16:creationId xmlns:a16="http://schemas.microsoft.com/office/drawing/2014/main" id="{87009BDC-8348-4440-8C49-8D6FB0484F1C}"/>
            </a:ext>
          </a:extLst>
        </xdr:cNvPr>
        <xdr:cNvSpPr txBox="1"/>
      </xdr:nvSpPr>
      <xdr:spPr>
        <a:xfrm>
          <a:off x="6612731" y="166687"/>
          <a:ext cx="6912769" cy="392905"/>
        </a:xfrm>
        <a:prstGeom prst="rect">
          <a:avLst/>
        </a:prstGeom>
        <a:noFill/>
        <a:ln w="31750" cap="sq" cmpd="sng">
          <a:solidFill>
            <a:srgbClr val="0070C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b="1">
              <a:solidFill>
                <a:srgbClr val="0070C0"/>
              </a:solidFill>
            </a:rPr>
            <a:t>※</a:t>
          </a:r>
          <a:r>
            <a:rPr kumimoji="1" lang="ja-JP" altLang="en-US" sz="1600" b="1">
              <a:solidFill>
                <a:srgbClr val="0070C0"/>
              </a:solidFill>
            </a:rPr>
            <a:t>　回答の際、行・列の追加・削除、セルの結合・分割はしないこと。</a:t>
          </a:r>
          <a:endParaRPr kumimoji="1" lang="en-US" altLang="ja-JP" sz="1600" b="1">
            <a:solidFill>
              <a:srgbClr val="0070C0"/>
            </a:solidFill>
          </a:endParaRPr>
        </a:p>
      </xdr:txBody>
    </xdr:sp>
    <xdr:clientData/>
  </xdr:twoCellAnchor>
  <xdr:twoCellAnchor>
    <xdr:from>
      <xdr:col>1</xdr:col>
      <xdr:colOff>238124</xdr:colOff>
      <xdr:row>161</xdr:row>
      <xdr:rowOff>107157</xdr:rowOff>
    </xdr:from>
    <xdr:to>
      <xdr:col>2</xdr:col>
      <xdr:colOff>607218</xdr:colOff>
      <xdr:row>163</xdr:row>
      <xdr:rowOff>250030</xdr:rowOff>
    </xdr:to>
    <xdr:sp macro="" textlink="">
      <xdr:nvSpPr>
        <xdr:cNvPr id="8" name="テキスト ボックス 7">
          <a:extLst>
            <a:ext uri="{FF2B5EF4-FFF2-40B4-BE49-F238E27FC236}">
              <a16:creationId xmlns:a16="http://schemas.microsoft.com/office/drawing/2014/main" id="{E930A9AB-70EC-4413-80A7-6F42C0845F26}"/>
            </a:ext>
          </a:extLst>
        </xdr:cNvPr>
        <xdr:cNvSpPr txBox="1"/>
      </xdr:nvSpPr>
      <xdr:spPr>
        <a:xfrm>
          <a:off x="371474"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1</xdr:col>
      <xdr:colOff>238125</xdr:colOff>
      <xdr:row>208</xdr:row>
      <xdr:rowOff>3743</xdr:rowOff>
    </xdr:from>
    <xdr:to>
      <xdr:col>2</xdr:col>
      <xdr:colOff>607219</xdr:colOff>
      <xdr:row>209</xdr:row>
      <xdr:rowOff>231322</xdr:rowOff>
    </xdr:to>
    <xdr:sp macro="" textlink="">
      <xdr:nvSpPr>
        <xdr:cNvPr id="9" name="テキスト ボックス 8">
          <a:extLst>
            <a:ext uri="{FF2B5EF4-FFF2-40B4-BE49-F238E27FC236}">
              <a16:creationId xmlns:a16="http://schemas.microsoft.com/office/drawing/2014/main" id="{B9B2F5C9-6437-4BFA-B26A-59EC14DEA6BD}"/>
            </a:ext>
          </a:extLst>
        </xdr:cNvPr>
        <xdr:cNvSpPr txBox="1"/>
      </xdr:nvSpPr>
      <xdr:spPr>
        <a:xfrm>
          <a:off x="371475"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5</xdr:col>
      <xdr:colOff>408213</xdr:colOff>
      <xdr:row>26</xdr:row>
      <xdr:rowOff>47622</xdr:rowOff>
    </xdr:from>
    <xdr:to>
      <xdr:col>11</xdr:col>
      <xdr:colOff>462642</xdr:colOff>
      <xdr:row>37</xdr:row>
      <xdr:rowOff>47625</xdr:rowOff>
    </xdr:to>
    <xdr:sp macro="" textlink="">
      <xdr:nvSpPr>
        <xdr:cNvPr id="10" name="テキスト ボックス 9">
          <a:extLst>
            <a:ext uri="{FF2B5EF4-FFF2-40B4-BE49-F238E27FC236}">
              <a16:creationId xmlns:a16="http://schemas.microsoft.com/office/drawing/2014/main" id="{1F5BEFB5-9F88-4B3D-AF60-48263012249B}"/>
            </a:ext>
          </a:extLst>
        </xdr:cNvPr>
        <xdr:cNvSpPr txBox="1"/>
      </xdr:nvSpPr>
      <xdr:spPr>
        <a:xfrm>
          <a:off x="3837213" y="5762622"/>
          <a:ext cx="5826579" cy="2076453"/>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rPr>
            <a:t>「令和５年度私立高等学校等の実態調査」にてご回答いただいた本様式のシートを添付、またはデータを本シートにコピーすること。</a:t>
          </a:r>
          <a:r>
            <a:rPr kumimoji="1" lang="ja-JP" altLang="en-US" sz="1400" b="1" i="0" u="none" strike="noStrike" kern="0" cap="none" spc="0" normalizeH="0" baseline="0" noProof="0">
              <a:ln>
                <a:noFill/>
              </a:ln>
              <a:solidFill>
                <a:srgbClr val="FF0000"/>
              </a:solidFill>
              <a:effectLst/>
              <a:uLnTx/>
              <a:uFillTx/>
              <a:latin typeface="+mn-lt"/>
              <a:ea typeface="+mn-ea"/>
              <a:cs typeface="+mn-cs"/>
            </a:rPr>
            <a:t>なお、当該シートにはマクロが組み込まれているので、コピーする際にはデータの写し間違い等に留意すること。（シートごとコピーする場合、マクロは削除した状態で構わない。）</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回答していない場合は、本シートの</a:t>
          </a:r>
          <a:r>
            <a:rPr kumimoji="1" lang="en-US" altLang="ja-JP" sz="1400" b="1" i="0" u="none" strike="noStrike" kern="0" cap="none" spc="0" normalizeH="0" baseline="0" noProof="0">
              <a:ln>
                <a:noFill/>
              </a:ln>
              <a:solidFill>
                <a:srgbClr val="FF0000"/>
              </a:solidFill>
              <a:effectLst/>
              <a:uLnTx/>
              <a:uFillTx/>
              <a:latin typeface="+mn-lt"/>
              <a:ea typeface="+mn-ea"/>
              <a:cs typeface="+mn-cs"/>
            </a:rPr>
            <a:t>【A</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または</a:t>
          </a:r>
          <a:r>
            <a:rPr kumimoji="1" lang="en-US" altLang="ja-JP" sz="1400" b="1" i="0" u="none" strike="noStrike" kern="0" cap="none" spc="0" normalizeH="0" baseline="0" noProof="0">
              <a:ln>
                <a:noFill/>
              </a:ln>
              <a:solidFill>
                <a:srgbClr val="FF0000"/>
              </a:solidFill>
              <a:effectLst/>
              <a:uLnTx/>
              <a:uFillTx/>
              <a:latin typeface="+mn-lt"/>
              <a:ea typeface="+mn-ea"/>
              <a:cs typeface="+mn-cs"/>
            </a:rPr>
            <a:t>【C</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に令和４年５月１日時点の状況を入力すること。</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その場合、</a:t>
          </a:r>
          <a:r>
            <a:rPr kumimoji="1" lang="en-US" altLang="ja-JP" sz="1400" b="1" i="0" u="none" strike="noStrike" kern="0" cap="none" spc="0" normalizeH="0" baseline="0" noProof="0">
              <a:ln>
                <a:noFill/>
              </a:ln>
              <a:solidFill>
                <a:srgbClr val="FF0000"/>
              </a:solidFill>
              <a:effectLst/>
              <a:uLnTx/>
              <a:uFillTx/>
              <a:latin typeface="+mn-lt"/>
              <a:ea typeface="+mn-ea"/>
              <a:cs typeface="+mn-cs"/>
            </a:rPr>
            <a:t>a</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B</a:t>
          </a:r>
          <a:r>
            <a:rPr kumimoji="1" lang="ja-JP" altLang="en-US" sz="1400" b="1" i="0" u="none" strike="noStrike" kern="0" cap="none" spc="0" normalizeH="0" baseline="0" noProof="0">
              <a:ln>
                <a:noFill/>
              </a:ln>
              <a:solidFill>
                <a:srgbClr val="FF0000"/>
              </a:solidFill>
              <a:effectLst/>
              <a:uLnTx/>
              <a:uFillTx/>
              <a:latin typeface="+mn-lt"/>
              <a:ea typeface="+mn-ea"/>
              <a:cs typeface="+mn-cs"/>
            </a:rPr>
            <a:t>（</a:t>
          </a:r>
          <a:r>
            <a:rPr kumimoji="1" lang="en-US" altLang="ja-JP" sz="1400" b="1" i="0" u="none" strike="noStrike" kern="0" cap="none" spc="0" normalizeH="0" baseline="0" noProof="0">
              <a:ln>
                <a:noFill/>
              </a:ln>
              <a:solidFill>
                <a:srgbClr val="FF0000"/>
              </a:solidFill>
              <a:effectLst/>
              <a:uLnTx/>
              <a:uFillTx/>
              <a:latin typeface="+mn-lt"/>
              <a:ea typeface="+mn-ea"/>
              <a:cs typeface="+mn-cs"/>
            </a:rPr>
            <a:t>b</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c</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D</a:t>
          </a:r>
          <a:r>
            <a:rPr kumimoji="1" lang="ja-JP" altLang="en-US" sz="1400" b="1" i="0" u="none" strike="noStrike" kern="0" cap="none" spc="0" normalizeH="0" baseline="0" noProof="0">
              <a:ln>
                <a:noFill/>
              </a:ln>
              <a:solidFill>
                <a:srgbClr val="FF0000"/>
              </a:solidFill>
              <a:effectLst/>
              <a:uLnTx/>
              <a:uFillTx/>
              <a:latin typeface="+mn-lt"/>
              <a:ea typeface="+mn-ea"/>
              <a:cs typeface="+mn-cs"/>
            </a:rPr>
            <a:t>（</a:t>
          </a:r>
          <a:r>
            <a:rPr kumimoji="1" lang="en-US" altLang="ja-JP" sz="1400" b="1" i="0" u="none" strike="noStrike" kern="0" cap="none" spc="0" normalizeH="0" baseline="0" noProof="0">
              <a:ln>
                <a:noFill/>
              </a:ln>
              <a:solidFill>
                <a:srgbClr val="FF0000"/>
              </a:solidFill>
              <a:effectLst/>
              <a:uLnTx/>
              <a:uFillTx/>
              <a:latin typeface="+mn-lt"/>
              <a:ea typeface="+mn-ea"/>
              <a:cs typeface="+mn-cs"/>
            </a:rPr>
            <a:t>d</a:t>
          </a:r>
          <a:r>
            <a:rPr kumimoji="1" lang="ja-JP" altLang="en-US" sz="1400" b="1" i="0" u="none" strike="noStrike" kern="0" cap="none" spc="0" normalizeH="0" baseline="0" noProof="0">
              <a:ln>
                <a:noFill/>
              </a:ln>
              <a:solidFill>
                <a:srgbClr val="FF0000"/>
              </a:solidFill>
              <a:effectLst/>
              <a:uLnTx/>
              <a:uFillTx/>
              <a:latin typeface="+mn-lt"/>
              <a:ea typeface="+mn-ea"/>
              <a:cs typeface="+mn-cs"/>
            </a:rPr>
            <a:t>）表については回答不用。</a:t>
          </a:r>
        </a:p>
        <a:p>
          <a:endParaRPr kumimoji="1" lang="en-US" altLang="ja-JP" sz="14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mmxcifs01\&#32207;&#21512;&#12539;&#29983;&#28079;\Users\dtaguchi\AppData\Local\Temp\notesE97E9E\&#12304;&#27861;&#20154;&#30058;&#21495;_&#27861;&#20154;&#21517;&#12305;&#21514;&#12426;&#22825;&#20117;&#31561;&#35519;&#26619;&#22238;&#31572;&#65288;&#27096;&#2433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mmxcifs01\&#32207;&#21512;&#12539;&#29983;&#28079;\Users\kakazu\AppData\Roaming\Microsoft\Windows\INetCache\Content.Outlook\20U0VMUH\&#65297;&#20418;\&#9675;H29&#27096;&#24335;&#65299;&#65293;&#65299;&#12304;&#23554;&#20462;&#23398;&#26657;&#12305;(&#35079;&#25968;&#12471;&#12540;&#124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Users\kota-t\AppData\Local\Temp\1266776_4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08&#23554;&#20462;&#23398;&#26657;&#25945;&#32946;&#25391;&#33288;&#23460;\&#9679;&#22996;&#35351;&#20107;&#26989;&#12539;&#35036;&#21161;&#37329;\&#9671;01%20&#35373;&#20633;&#12539;&#35013;&#32622;&#35036;&#21161;&#37329;\24&#24180;&#24230;\&#9312;24&#24180;&#24230;&#35336;&#30011;&#26360;&#25552;&#20986;&#20381;&#38972;\H24&#32784;&#38663;&#35036;&#24375;&#30003;&#35531;&#19968;&#35239;&#65288;&#12392;&#12426;&#12414;&#12392;&#12417;&#29992;&#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mmxcifs01\&#32207;&#21512;&#12539;&#29983;&#28079;\Users\kakazu\AppData\Roaming\Microsoft\Windows\INetCache\Content.Outlook\20U0VMUH\&#65299;&#20418;\H28&#27096;&#24335;&#65299;&#65293;&#65298;&#12304;&#23554;&#20462;&#23398;&#26657;&#12305;(&#35079;&#25968;&#12471;&#12540;&#12488;)ver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08&#23554;&#20462;&#23398;&#26657;&#25945;&#32946;&#25391;&#33288;&#23460;\1&#20418;\&#31169;&#31435;&#23398;&#26657;&#31561;&#23455;&#24907;&#35519;&#26619;\H27&#35519;&#26619;&#34920;&#27096;&#24335;\03.&#37117;&#36947;&#24220;&#30476;&#12424;&#12426;&#22238;&#31572;\01.&#21271;&#28023;&#36947;\&#31532;&#19968;&#24382;\&#12304;270812&#24046;&#26367;&#12305;H27&#27096;&#24335;&#65299;&#65293;&#65297;(&#35079;&#25968;&#12471;&#12540;&#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様式"/>
      <sheetName val="記入例"/>
      <sheetName val="大学データ"/>
    </sheetNames>
    <sheetDataSet>
      <sheetData sheetId="0" refreshError="1"/>
      <sheetData sheetId="1" refreshError="1"/>
      <sheetData sheetId="2">
        <row r="5">
          <cell r="I5" t="str">
            <v>（↓選択すること）</v>
          </cell>
          <cell r="J5" t="str">
            <v>（↓選択すること）</v>
          </cell>
          <cell r="K5" t="str">
            <v>（↓選択すること）</v>
          </cell>
          <cell r="L5" t="str">
            <v>（↓選択すること）</v>
          </cell>
        </row>
        <row r="6">
          <cell r="I6" t="str">
            <v>1.該当あり</v>
          </cell>
          <cell r="J6" t="str">
            <v>1.全箇所点検実施済</v>
          </cell>
          <cell r="K6" t="str">
            <v>1.全箇所“学校法人”が点検</v>
          </cell>
          <cell r="L6" t="str">
            <v>1.全て対策済</v>
          </cell>
        </row>
        <row r="7">
          <cell r="I7" t="str">
            <v>2.該当なし</v>
          </cell>
          <cell r="J7" t="str">
            <v>2.一部点検実施済、もしくは点検未実施</v>
          </cell>
          <cell r="K7" t="str">
            <v>2.一部もしくは全部“学校教職員”が点検</v>
          </cell>
          <cell r="L7" t="str">
            <v>2.一部対策済</v>
          </cell>
        </row>
        <row r="8">
          <cell r="I8" t="str">
            <v>3.調査中・不明</v>
          </cell>
          <cell r="L8" t="str">
            <v>3.対策未実施</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３－１（学校基本情報）"/>
      <sheetName val="様式３－３－２"/>
      <sheetName val="様式３－２－３"/>
      <sheetName val="Sheet2"/>
      <sheetName val="○H29様式３－３【専修学校】(複数シート)"/>
    </sheetNames>
    <sheetDataSet>
      <sheetData sheetId="0" refreshError="1"/>
      <sheetData sheetId="1" refreshError="1"/>
      <sheetData sheetId="2" refreshError="1"/>
      <sheetData sheetId="3">
        <row r="3">
          <cell r="E3" t="str">
            <v>01北海道</v>
          </cell>
        </row>
        <row r="4">
          <cell r="E4" t="str">
            <v>02青   森</v>
          </cell>
        </row>
        <row r="5">
          <cell r="E5" t="str">
            <v>03岩   手</v>
          </cell>
        </row>
        <row r="6">
          <cell r="E6" t="str">
            <v>04宮   城</v>
          </cell>
        </row>
        <row r="7">
          <cell r="E7" t="str">
            <v>05秋   田</v>
          </cell>
        </row>
        <row r="8">
          <cell r="E8" t="str">
            <v>06山   形</v>
          </cell>
        </row>
        <row r="9">
          <cell r="E9" t="str">
            <v>07福   島</v>
          </cell>
        </row>
        <row r="10">
          <cell r="E10" t="str">
            <v>08茨   城</v>
          </cell>
        </row>
        <row r="11">
          <cell r="E11" t="str">
            <v>09栃   木</v>
          </cell>
        </row>
        <row r="12">
          <cell r="E12" t="str">
            <v>10群   馬</v>
          </cell>
        </row>
        <row r="13">
          <cell r="E13" t="str">
            <v>11埼   玉</v>
          </cell>
        </row>
        <row r="14">
          <cell r="E14" t="str">
            <v>12千   葉</v>
          </cell>
        </row>
        <row r="15">
          <cell r="E15" t="str">
            <v>13東   京</v>
          </cell>
        </row>
        <row r="16">
          <cell r="E16" t="str">
            <v>14神奈川</v>
          </cell>
        </row>
        <row r="17">
          <cell r="E17" t="str">
            <v>15新   潟</v>
          </cell>
        </row>
        <row r="18">
          <cell r="E18" t="str">
            <v>16富   山</v>
          </cell>
        </row>
        <row r="19">
          <cell r="E19" t="str">
            <v>17石   川</v>
          </cell>
        </row>
        <row r="20">
          <cell r="E20" t="str">
            <v>18福   井</v>
          </cell>
        </row>
        <row r="21">
          <cell r="E21" t="str">
            <v>19山   梨</v>
          </cell>
        </row>
        <row r="22">
          <cell r="E22" t="str">
            <v>20長   野</v>
          </cell>
        </row>
        <row r="23">
          <cell r="E23" t="str">
            <v>21岐   阜</v>
          </cell>
        </row>
        <row r="24">
          <cell r="E24" t="str">
            <v>22静   岡</v>
          </cell>
        </row>
        <row r="25">
          <cell r="E25" t="str">
            <v>23愛   知</v>
          </cell>
        </row>
        <row r="26">
          <cell r="E26" t="str">
            <v>24三   重</v>
          </cell>
        </row>
        <row r="27">
          <cell r="E27" t="str">
            <v>25滋   賀</v>
          </cell>
        </row>
        <row r="28">
          <cell r="E28" t="str">
            <v>26京   都</v>
          </cell>
        </row>
        <row r="29">
          <cell r="E29" t="str">
            <v>27大   阪</v>
          </cell>
        </row>
        <row r="30">
          <cell r="E30" t="str">
            <v>28兵   庫</v>
          </cell>
        </row>
        <row r="31">
          <cell r="E31" t="str">
            <v>29奈   良</v>
          </cell>
        </row>
        <row r="32">
          <cell r="E32" t="str">
            <v>30和歌山</v>
          </cell>
        </row>
        <row r="33">
          <cell r="E33" t="str">
            <v>31鳥   取</v>
          </cell>
        </row>
        <row r="34">
          <cell r="E34" t="str">
            <v>32島   根</v>
          </cell>
        </row>
        <row r="35">
          <cell r="E35" t="str">
            <v>33岡   山</v>
          </cell>
        </row>
        <row r="36">
          <cell r="E36" t="str">
            <v>34広   島</v>
          </cell>
        </row>
        <row r="37">
          <cell r="E37" t="str">
            <v>35山   口</v>
          </cell>
        </row>
        <row r="38">
          <cell r="E38" t="str">
            <v>36徳   島</v>
          </cell>
        </row>
        <row r="39">
          <cell r="E39" t="str">
            <v>37香   川</v>
          </cell>
        </row>
        <row r="40">
          <cell r="E40" t="str">
            <v>38愛   媛</v>
          </cell>
        </row>
        <row r="41">
          <cell r="E41" t="str">
            <v>39高   知</v>
          </cell>
        </row>
        <row r="42">
          <cell r="E42" t="str">
            <v>40福   岡</v>
          </cell>
        </row>
        <row r="43">
          <cell r="E43" t="str">
            <v>41佐   賀</v>
          </cell>
        </row>
        <row r="44">
          <cell r="E44" t="str">
            <v>42長   崎</v>
          </cell>
        </row>
        <row r="45">
          <cell r="E45" t="str">
            <v>43熊   本</v>
          </cell>
        </row>
        <row r="46">
          <cell r="E46" t="str">
            <v>44大   分</v>
          </cell>
        </row>
        <row r="47">
          <cell r="E47" t="str">
            <v>45宮   崎</v>
          </cell>
        </row>
        <row r="48">
          <cell r="E48" t="str">
            <v>46鹿児島</v>
          </cell>
        </row>
        <row r="49">
          <cell r="E49" t="str">
            <v>47沖   縄</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2-1"/>
      <sheetName val="様式2-2"/>
      <sheetName val="様式2-3"/>
      <sheetName val="様式2-4"/>
      <sheetName val="様式2-5"/>
      <sheetName val="記入例(2-1)"/>
      <sheetName val="記入例(2-2)"/>
      <sheetName val="記入例(2-3)"/>
      <sheetName val="リスト"/>
      <sheetName val="デー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N3">
            <v>1</v>
          </cell>
          <cell r="P3">
            <v>1</v>
          </cell>
        </row>
        <row r="4">
          <cell r="N4">
            <v>2</v>
          </cell>
          <cell r="P4">
            <v>2</v>
          </cell>
        </row>
        <row r="5">
          <cell r="N5">
            <v>3</v>
          </cell>
          <cell r="P5">
            <v>3</v>
          </cell>
        </row>
        <row r="6">
          <cell r="N6">
            <v>4</v>
          </cell>
          <cell r="P6">
            <v>4</v>
          </cell>
        </row>
        <row r="7">
          <cell r="N7">
            <v>5</v>
          </cell>
          <cell r="P7">
            <v>5</v>
          </cell>
        </row>
        <row r="8">
          <cell r="N8">
            <v>6</v>
          </cell>
          <cell r="P8">
            <v>6</v>
          </cell>
        </row>
        <row r="9">
          <cell r="N9">
            <v>7</v>
          </cell>
          <cell r="P9">
            <v>7</v>
          </cell>
        </row>
        <row r="10">
          <cell r="N10">
            <v>8</v>
          </cell>
          <cell r="P10">
            <v>8</v>
          </cell>
        </row>
        <row r="11">
          <cell r="N11">
            <v>9</v>
          </cell>
          <cell r="P11">
            <v>9</v>
          </cell>
        </row>
        <row r="12">
          <cell r="N12">
            <v>10</v>
          </cell>
          <cell r="P12">
            <v>10</v>
          </cell>
        </row>
        <row r="13">
          <cell r="N13">
            <v>11</v>
          </cell>
          <cell r="P13">
            <v>11</v>
          </cell>
        </row>
        <row r="14">
          <cell r="N14">
            <v>12</v>
          </cell>
          <cell r="P14">
            <v>12</v>
          </cell>
        </row>
        <row r="15">
          <cell r="P15">
            <v>13</v>
          </cell>
        </row>
        <row r="16">
          <cell r="P16">
            <v>14</v>
          </cell>
        </row>
        <row r="17">
          <cell r="P17">
            <v>15</v>
          </cell>
        </row>
        <row r="18">
          <cell r="P18">
            <v>16</v>
          </cell>
        </row>
        <row r="19">
          <cell r="P19">
            <v>17</v>
          </cell>
        </row>
        <row r="20">
          <cell r="P20">
            <v>18</v>
          </cell>
        </row>
        <row r="21">
          <cell r="P21">
            <v>19</v>
          </cell>
        </row>
        <row r="22">
          <cell r="P22">
            <v>20</v>
          </cell>
        </row>
        <row r="23">
          <cell r="P23">
            <v>21</v>
          </cell>
        </row>
        <row r="24">
          <cell r="P24">
            <v>22</v>
          </cell>
        </row>
        <row r="25">
          <cell r="P25">
            <v>23</v>
          </cell>
        </row>
        <row r="26">
          <cell r="P26">
            <v>24</v>
          </cell>
        </row>
        <row r="27">
          <cell r="P27">
            <v>25</v>
          </cell>
        </row>
        <row r="28">
          <cell r="P28">
            <v>26</v>
          </cell>
        </row>
        <row r="29">
          <cell r="P29">
            <v>27</v>
          </cell>
        </row>
        <row r="30">
          <cell r="P30">
            <v>28</v>
          </cell>
        </row>
        <row r="31">
          <cell r="P31">
            <v>29</v>
          </cell>
        </row>
        <row r="32">
          <cell r="P32">
            <v>30</v>
          </cell>
        </row>
        <row r="33">
          <cell r="P33">
            <v>31</v>
          </cell>
        </row>
      </sheetData>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4"/>
      <sheetName val="様式4 (記入例)"/>
    </sheetNames>
    <sheetDataSet>
      <sheetData sheetId="0" refreshError="1"/>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２－１（学校基本情報）"/>
      <sheetName val="様式３－２－２"/>
      <sheetName val="様式３－２－３"/>
      <sheetName val="様式３－２－４"/>
      <sheetName val="様式３－２－５"/>
      <sheetName val="様式３－２－６－１"/>
      <sheetName val="様式３－２－６－２"/>
      <sheetName val="様式３－２－７－１"/>
      <sheetName val="様式３－２－７－２"/>
      <sheetName val="様式３－２－７（項目定義）"/>
      <sheetName val="様式３－２－８"/>
      <sheetName val="Sheet2"/>
      <sheetName val="H28様式３－２【専修学校】(複数シート)ver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E3" t="str">
            <v>01北海道</v>
          </cell>
        </row>
        <row r="4">
          <cell r="E4" t="str">
            <v>02青   森</v>
          </cell>
        </row>
        <row r="5">
          <cell r="E5" t="str">
            <v>03岩   手</v>
          </cell>
        </row>
        <row r="6">
          <cell r="E6" t="str">
            <v>04宮   城</v>
          </cell>
        </row>
        <row r="7">
          <cell r="E7" t="str">
            <v>05秋   田</v>
          </cell>
        </row>
        <row r="8">
          <cell r="E8" t="str">
            <v>06山   形</v>
          </cell>
        </row>
        <row r="9">
          <cell r="E9" t="str">
            <v>07福   島</v>
          </cell>
        </row>
        <row r="10">
          <cell r="E10" t="str">
            <v>08茨   城</v>
          </cell>
        </row>
        <row r="11">
          <cell r="E11" t="str">
            <v>09栃   木</v>
          </cell>
        </row>
        <row r="12">
          <cell r="E12" t="str">
            <v>10群   馬</v>
          </cell>
        </row>
        <row r="13">
          <cell r="E13" t="str">
            <v>11埼   玉</v>
          </cell>
        </row>
        <row r="14">
          <cell r="E14" t="str">
            <v>12千   葉</v>
          </cell>
        </row>
        <row r="15">
          <cell r="E15" t="str">
            <v>13東   京</v>
          </cell>
        </row>
        <row r="16">
          <cell r="E16" t="str">
            <v>14神奈川</v>
          </cell>
        </row>
        <row r="17">
          <cell r="E17" t="str">
            <v>15新   潟</v>
          </cell>
        </row>
        <row r="18">
          <cell r="E18" t="str">
            <v>16富   山</v>
          </cell>
        </row>
        <row r="19">
          <cell r="E19" t="str">
            <v>17石   川</v>
          </cell>
        </row>
        <row r="20">
          <cell r="E20" t="str">
            <v>18福   井</v>
          </cell>
        </row>
        <row r="21">
          <cell r="E21" t="str">
            <v>19山   梨</v>
          </cell>
        </row>
        <row r="22">
          <cell r="E22" t="str">
            <v>20長   野</v>
          </cell>
        </row>
        <row r="23">
          <cell r="E23" t="str">
            <v>21岐   阜</v>
          </cell>
        </row>
        <row r="24">
          <cell r="E24" t="str">
            <v>22静   岡</v>
          </cell>
        </row>
        <row r="25">
          <cell r="E25" t="str">
            <v>23愛   知</v>
          </cell>
        </row>
        <row r="26">
          <cell r="E26" t="str">
            <v>24三   重</v>
          </cell>
        </row>
        <row r="27">
          <cell r="E27" t="str">
            <v>25滋   賀</v>
          </cell>
        </row>
        <row r="28">
          <cell r="E28" t="str">
            <v>26京   都</v>
          </cell>
        </row>
        <row r="29">
          <cell r="E29" t="str">
            <v>27大   阪</v>
          </cell>
        </row>
        <row r="30">
          <cell r="E30" t="str">
            <v>28兵   庫</v>
          </cell>
        </row>
        <row r="31">
          <cell r="E31" t="str">
            <v>29奈   良</v>
          </cell>
        </row>
        <row r="32">
          <cell r="E32" t="str">
            <v>30和歌山</v>
          </cell>
        </row>
        <row r="33">
          <cell r="E33" t="str">
            <v>31鳥   取</v>
          </cell>
        </row>
        <row r="34">
          <cell r="E34" t="str">
            <v>32島   根</v>
          </cell>
        </row>
        <row r="35">
          <cell r="E35" t="str">
            <v>33岡   山</v>
          </cell>
        </row>
        <row r="36">
          <cell r="E36" t="str">
            <v>34広   島</v>
          </cell>
        </row>
        <row r="37">
          <cell r="E37" t="str">
            <v>35山   口</v>
          </cell>
        </row>
        <row r="38">
          <cell r="E38" t="str">
            <v>36徳   島</v>
          </cell>
        </row>
        <row r="39">
          <cell r="E39" t="str">
            <v>37香   川</v>
          </cell>
        </row>
        <row r="40">
          <cell r="E40" t="str">
            <v>38愛   媛</v>
          </cell>
        </row>
        <row r="41">
          <cell r="E41" t="str">
            <v>39高   知</v>
          </cell>
        </row>
        <row r="42">
          <cell r="E42" t="str">
            <v>40福   岡</v>
          </cell>
        </row>
        <row r="43">
          <cell r="E43" t="str">
            <v>41佐   賀</v>
          </cell>
        </row>
        <row r="44">
          <cell r="E44" t="str">
            <v>42長   崎</v>
          </cell>
        </row>
        <row r="45">
          <cell r="E45" t="str">
            <v>43熊   本</v>
          </cell>
        </row>
        <row r="46">
          <cell r="E46" t="str">
            <v>44大   分</v>
          </cell>
        </row>
        <row r="47">
          <cell r="E47" t="str">
            <v>45宮   崎</v>
          </cell>
        </row>
        <row r="48">
          <cell r="E48" t="str">
            <v>46鹿児島</v>
          </cell>
        </row>
        <row r="49">
          <cell r="E49" t="str">
            <v>47沖   縄</v>
          </cell>
        </row>
      </sheetData>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１－１"/>
      <sheetName val="様式３－１－２"/>
      <sheetName val="様式３－１－３"/>
      <sheetName val="様式３－１－４"/>
      <sheetName val="Sheet2"/>
    </sheetNames>
    <sheetDataSet>
      <sheetData sheetId="0" refreshError="1"/>
      <sheetData sheetId="1" refreshError="1"/>
      <sheetData sheetId="2" refreshError="1"/>
      <sheetData sheetId="3" refreshError="1"/>
      <sheetData sheetId="4">
        <row r="3">
          <cell r="A3" t="str">
            <v>01北海道</v>
          </cell>
        </row>
        <row r="4">
          <cell r="A4" t="str">
            <v>02青   森</v>
          </cell>
        </row>
        <row r="5">
          <cell r="A5" t="str">
            <v>03岩   手</v>
          </cell>
        </row>
        <row r="6">
          <cell r="A6" t="str">
            <v>04宮   城</v>
          </cell>
        </row>
        <row r="7">
          <cell r="A7" t="str">
            <v>05秋   田</v>
          </cell>
        </row>
        <row r="8">
          <cell r="A8" t="str">
            <v>06山   形</v>
          </cell>
        </row>
        <row r="9">
          <cell r="A9" t="str">
            <v>07福   島</v>
          </cell>
        </row>
        <row r="10">
          <cell r="A10" t="str">
            <v>08茨   城</v>
          </cell>
        </row>
        <row r="11">
          <cell r="A11" t="str">
            <v>09栃   木</v>
          </cell>
        </row>
        <row r="12">
          <cell r="A12" t="str">
            <v>10群   馬</v>
          </cell>
        </row>
        <row r="13">
          <cell r="A13" t="str">
            <v>11埼   玉</v>
          </cell>
        </row>
        <row r="14">
          <cell r="A14" t="str">
            <v>12千   葉</v>
          </cell>
        </row>
        <row r="15">
          <cell r="A15" t="str">
            <v>13東   京</v>
          </cell>
        </row>
        <row r="16">
          <cell r="A16" t="str">
            <v>14神奈川</v>
          </cell>
        </row>
        <row r="17">
          <cell r="A17" t="str">
            <v>15新   潟</v>
          </cell>
        </row>
        <row r="18">
          <cell r="A18" t="str">
            <v>16富   山</v>
          </cell>
        </row>
        <row r="19">
          <cell r="A19" t="str">
            <v>17石   川</v>
          </cell>
        </row>
        <row r="20">
          <cell r="A20" t="str">
            <v>18福   井</v>
          </cell>
        </row>
        <row r="21">
          <cell r="A21" t="str">
            <v>19山   梨</v>
          </cell>
        </row>
        <row r="22">
          <cell r="A22" t="str">
            <v>20長   野</v>
          </cell>
        </row>
        <row r="23">
          <cell r="A23" t="str">
            <v>21岐   阜</v>
          </cell>
        </row>
        <row r="24">
          <cell r="A24" t="str">
            <v>22静   岡</v>
          </cell>
        </row>
        <row r="25">
          <cell r="A25" t="str">
            <v>23愛   知</v>
          </cell>
        </row>
        <row r="26">
          <cell r="A26" t="str">
            <v>24三   重</v>
          </cell>
        </row>
        <row r="27">
          <cell r="A27" t="str">
            <v>25滋   賀</v>
          </cell>
        </row>
        <row r="28">
          <cell r="A28" t="str">
            <v>26京   都</v>
          </cell>
        </row>
        <row r="29">
          <cell r="A29" t="str">
            <v>27大   阪</v>
          </cell>
        </row>
        <row r="30">
          <cell r="A30" t="str">
            <v>28兵   庫</v>
          </cell>
        </row>
        <row r="31">
          <cell r="A31" t="str">
            <v>29奈   良</v>
          </cell>
        </row>
        <row r="32">
          <cell r="A32" t="str">
            <v>30和歌山</v>
          </cell>
        </row>
        <row r="33">
          <cell r="A33" t="str">
            <v>31鳥   取</v>
          </cell>
        </row>
        <row r="34">
          <cell r="A34" t="str">
            <v>32島   根</v>
          </cell>
        </row>
        <row r="35">
          <cell r="A35" t="str">
            <v>33岡   山</v>
          </cell>
        </row>
        <row r="36">
          <cell r="A36" t="str">
            <v>34広   島</v>
          </cell>
        </row>
        <row r="37">
          <cell r="A37" t="str">
            <v>35山   口</v>
          </cell>
        </row>
        <row r="38">
          <cell r="A38" t="str">
            <v>36徳   島</v>
          </cell>
        </row>
        <row r="39">
          <cell r="A39" t="str">
            <v>37香   川</v>
          </cell>
        </row>
        <row r="40">
          <cell r="A40" t="str">
            <v>38愛   媛</v>
          </cell>
        </row>
        <row r="41">
          <cell r="A41" t="str">
            <v>39高   知</v>
          </cell>
        </row>
        <row r="42">
          <cell r="A42" t="str">
            <v>40福   岡</v>
          </cell>
        </row>
        <row r="43">
          <cell r="A43" t="str">
            <v>41佐   賀</v>
          </cell>
        </row>
        <row r="44">
          <cell r="A44" t="str">
            <v>42長   崎</v>
          </cell>
        </row>
        <row r="45">
          <cell r="A45" t="str">
            <v>43熊   本</v>
          </cell>
        </row>
        <row r="46">
          <cell r="A46" t="str">
            <v>44大   分</v>
          </cell>
        </row>
        <row r="47">
          <cell r="A47" t="str">
            <v>45宮   崎</v>
          </cell>
        </row>
        <row r="48">
          <cell r="A48" t="str">
            <v>46鹿児島</v>
          </cell>
        </row>
        <row r="49">
          <cell r="A49" t="str">
            <v>47沖   縄</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61456-F350-44E4-B7C2-E54F85454928}">
  <sheetPr codeName="Sheet1">
    <tabColor rgb="FFFFFF00"/>
  </sheetPr>
  <dimension ref="A1:G50"/>
  <sheetViews>
    <sheetView tabSelected="1" view="pageBreakPreview" zoomScale="80" zoomScaleNormal="100" zoomScaleSheetLayoutView="80" zoomScalePageLayoutView="110" workbookViewId="0">
      <selection activeCell="R17" sqref="R17"/>
    </sheetView>
  </sheetViews>
  <sheetFormatPr defaultColWidth="9" defaultRowHeight="13"/>
  <cols>
    <col min="1" max="1" width="3.81640625" style="101" customWidth="1"/>
    <col min="2" max="2" width="5" style="101" customWidth="1"/>
    <col min="3" max="3" width="5.6328125" style="101" customWidth="1"/>
    <col min="4" max="4" width="13.1796875" style="101" customWidth="1"/>
    <col min="5" max="5" width="70.90625" style="101" customWidth="1"/>
    <col min="6" max="6" width="10.08984375" style="76" customWidth="1"/>
    <col min="7" max="7" width="5.1796875" style="76" customWidth="1"/>
    <col min="8" max="16384" width="9" style="76"/>
  </cols>
  <sheetData>
    <row r="1" spans="1:7" ht="48" customHeight="1">
      <c r="A1" s="549" t="s">
        <v>119</v>
      </c>
      <c r="B1" s="549"/>
      <c r="C1" s="549"/>
      <c r="D1" s="549"/>
      <c r="E1" s="549"/>
      <c r="F1" s="549"/>
      <c r="G1" s="75"/>
    </row>
    <row r="2" spans="1:7" ht="15" customHeight="1">
      <c r="A2" s="77"/>
      <c r="B2" s="77"/>
      <c r="C2" s="550"/>
      <c r="D2" s="550"/>
      <c r="E2" s="550"/>
      <c r="F2" s="77"/>
      <c r="G2" s="75"/>
    </row>
    <row r="3" spans="1:7" s="81" customFormat="1" ht="22.5" customHeight="1">
      <c r="A3" s="78"/>
      <c r="B3" s="79"/>
      <c r="C3" s="551" t="s">
        <v>120</v>
      </c>
      <c r="D3" s="552"/>
      <c r="E3" s="478">
        <f>'02_様式7-1'!B7</f>
        <v>0</v>
      </c>
      <c r="F3" s="78"/>
    </row>
    <row r="4" spans="1:7" s="81" customFormat="1" ht="22.5" customHeight="1">
      <c r="A4" s="78"/>
      <c r="B4" s="79"/>
      <c r="C4" s="551" t="s">
        <v>121</v>
      </c>
      <c r="D4" s="552"/>
      <c r="E4" s="478">
        <f>'02_様式7-1'!G7</f>
        <v>0</v>
      </c>
      <c r="F4" s="78"/>
    </row>
    <row r="5" spans="1:7" s="81" customFormat="1" ht="22.5" customHeight="1">
      <c r="A5" s="78"/>
      <c r="B5" s="79"/>
      <c r="C5" s="551" t="s">
        <v>122</v>
      </c>
      <c r="D5" s="552"/>
      <c r="E5" s="478">
        <f>'02_様式7-1'!B8</f>
        <v>0</v>
      </c>
      <c r="F5" s="78"/>
    </row>
    <row r="6" spans="1:7" s="81" customFormat="1" ht="16.5" customHeight="1">
      <c r="A6" s="78"/>
      <c r="B6" s="79"/>
      <c r="C6" s="82"/>
      <c r="D6" s="82"/>
      <c r="E6" s="479"/>
      <c r="F6" s="78"/>
    </row>
    <row r="7" spans="1:7" s="81" customFormat="1" ht="15" customHeight="1" thickBot="1">
      <c r="A7" s="78"/>
      <c r="B7" s="79"/>
      <c r="C7" s="83"/>
      <c r="D7" s="83"/>
      <c r="E7" s="84"/>
      <c r="F7" s="78"/>
    </row>
    <row r="8" spans="1:7" s="81" customFormat="1" ht="26.25" customHeight="1">
      <c r="A8" s="85"/>
      <c r="B8" s="86"/>
      <c r="C8" s="548" t="s">
        <v>123</v>
      </c>
      <c r="D8" s="548"/>
      <c r="E8" s="548"/>
      <c r="F8" s="87"/>
    </row>
    <row r="9" spans="1:7" ht="70.5" customHeight="1" thickBot="1">
      <c r="A9" s="88"/>
      <c r="B9" s="89"/>
      <c r="C9" s="543" t="s">
        <v>315</v>
      </c>
      <c r="D9" s="544"/>
      <c r="E9" s="545"/>
      <c r="F9" s="90"/>
    </row>
    <row r="10" spans="1:7" ht="13.5" customHeight="1">
      <c r="A10" s="88"/>
      <c r="B10" s="88"/>
      <c r="C10" s="454"/>
      <c r="D10" s="454"/>
      <c r="E10" s="454"/>
      <c r="F10" s="88"/>
    </row>
    <row r="11" spans="1:7" s="81" customFormat="1" ht="9" customHeight="1">
      <c r="A11" s="78"/>
      <c r="B11" s="91"/>
      <c r="C11" s="91"/>
      <c r="D11" s="91"/>
      <c r="E11" s="91"/>
      <c r="F11" s="78"/>
    </row>
    <row r="12" spans="1:7" ht="30" customHeight="1">
      <c r="A12" s="532" t="s">
        <v>124</v>
      </c>
      <c r="B12" s="532"/>
      <c r="C12" s="532"/>
      <c r="D12" s="532"/>
      <c r="E12" s="532"/>
      <c r="F12" s="532"/>
    </row>
    <row r="13" spans="1:7" ht="20.25" customHeight="1">
      <c r="A13" s="526" t="s">
        <v>125</v>
      </c>
      <c r="B13" s="527"/>
      <c r="C13" s="527"/>
      <c r="D13" s="527"/>
      <c r="E13" s="527"/>
      <c r="F13" s="92" t="s">
        <v>126</v>
      </c>
      <c r="G13" s="93" t="s">
        <v>127</v>
      </c>
    </row>
    <row r="14" spans="1:7" ht="127.5" customHeight="1">
      <c r="A14" s="94">
        <v>1</v>
      </c>
      <c r="B14" s="546" t="s">
        <v>128</v>
      </c>
      <c r="C14" s="530"/>
      <c r="D14" s="530"/>
      <c r="E14" s="530"/>
      <c r="F14" s="94"/>
      <c r="G14" s="95" t="str">
        <f t="shared" ref="G14:G15" si="0">IF(F14="○","ＯＫ","ＮＧ")</f>
        <v>ＮＧ</v>
      </c>
    </row>
    <row r="15" spans="1:7" ht="23.25" customHeight="1">
      <c r="A15" s="94">
        <v>2</v>
      </c>
      <c r="B15" s="547" t="s">
        <v>314</v>
      </c>
      <c r="C15" s="538"/>
      <c r="D15" s="538"/>
      <c r="E15" s="538"/>
      <c r="F15" s="188"/>
      <c r="G15" s="95" t="str">
        <f t="shared" si="0"/>
        <v>ＮＧ</v>
      </c>
    </row>
    <row r="16" spans="1:7" ht="39.75" customHeight="1">
      <c r="A16" s="94">
        <v>3</v>
      </c>
      <c r="B16" s="529" t="s">
        <v>129</v>
      </c>
      <c r="C16" s="530"/>
      <c r="D16" s="530"/>
      <c r="E16" s="530"/>
      <c r="F16" s="94"/>
      <c r="G16" s="95" t="str">
        <f>IF(F16="○","ＯＫ","ＮＧ")</f>
        <v>ＮＧ</v>
      </c>
    </row>
    <row r="17" spans="1:7" ht="23.25" customHeight="1">
      <c r="A17" s="94">
        <v>4</v>
      </c>
      <c r="B17" s="529" t="s">
        <v>130</v>
      </c>
      <c r="C17" s="530"/>
      <c r="D17" s="530"/>
      <c r="E17" s="530"/>
      <c r="F17" s="94"/>
      <c r="G17" s="95" t="str">
        <f>IF(F17="○","ＯＫ","ＮＧ")</f>
        <v>ＮＧ</v>
      </c>
    </row>
    <row r="18" spans="1:7" ht="57.75" customHeight="1">
      <c r="A18" s="94">
        <v>5</v>
      </c>
      <c r="B18" s="529" t="s">
        <v>131</v>
      </c>
      <c r="C18" s="530"/>
      <c r="D18" s="530"/>
      <c r="E18" s="530"/>
      <c r="F18" s="94"/>
      <c r="G18" s="95" t="str">
        <f>IF(F18="○","ＯＫ","ＮＧ")</f>
        <v>ＮＧ</v>
      </c>
    </row>
    <row r="19" spans="1:7" ht="12.75" customHeight="1">
      <c r="A19" s="96"/>
      <c r="B19" s="96"/>
      <c r="C19" s="96"/>
      <c r="D19" s="96"/>
      <c r="E19" s="96"/>
      <c r="F19" s="96"/>
    </row>
    <row r="20" spans="1:7" ht="30" customHeight="1">
      <c r="A20" s="532" t="s">
        <v>132</v>
      </c>
      <c r="B20" s="532"/>
      <c r="C20" s="532"/>
      <c r="D20" s="532"/>
      <c r="E20" s="532"/>
      <c r="F20" s="532"/>
      <c r="G20" s="95"/>
    </row>
    <row r="21" spans="1:7" ht="20.25" customHeight="1">
      <c r="A21" s="526" t="s">
        <v>125</v>
      </c>
      <c r="B21" s="527"/>
      <c r="C21" s="527"/>
      <c r="D21" s="527"/>
      <c r="E21" s="527"/>
      <c r="F21" s="92" t="s">
        <v>126</v>
      </c>
      <c r="G21" s="81" t="s">
        <v>127</v>
      </c>
    </row>
    <row r="22" spans="1:7" ht="25.5" customHeight="1">
      <c r="A22" s="94">
        <v>1</v>
      </c>
      <c r="B22" s="529" t="s">
        <v>133</v>
      </c>
      <c r="C22" s="538"/>
      <c r="D22" s="538"/>
      <c r="E22" s="538"/>
      <c r="F22" s="94"/>
      <c r="G22" s="95" t="str">
        <f t="shared" ref="G22:G36" si="1">IF(F22="○","ＯＫ","ＮＧ")</f>
        <v>ＮＧ</v>
      </c>
    </row>
    <row r="23" spans="1:7" ht="25.5" customHeight="1">
      <c r="A23" s="94">
        <v>2</v>
      </c>
      <c r="B23" s="529" t="s">
        <v>134</v>
      </c>
      <c r="C23" s="538"/>
      <c r="D23" s="538"/>
      <c r="E23" s="538"/>
      <c r="F23" s="94"/>
      <c r="G23" s="95" t="str">
        <f t="shared" si="1"/>
        <v>ＮＧ</v>
      </c>
    </row>
    <row r="24" spans="1:7" ht="25.5" customHeight="1">
      <c r="A24" s="94">
        <v>3</v>
      </c>
      <c r="B24" s="537" t="s">
        <v>135</v>
      </c>
      <c r="C24" s="538"/>
      <c r="D24" s="538"/>
      <c r="E24" s="538"/>
      <c r="F24" s="94"/>
      <c r="G24" s="95" t="str">
        <f t="shared" si="1"/>
        <v>ＮＧ</v>
      </c>
    </row>
    <row r="25" spans="1:7" ht="25.5" customHeight="1">
      <c r="A25" s="94">
        <v>4</v>
      </c>
      <c r="B25" s="537" t="s">
        <v>136</v>
      </c>
      <c r="C25" s="538"/>
      <c r="D25" s="538"/>
      <c r="E25" s="538"/>
      <c r="F25" s="94"/>
      <c r="G25" s="95" t="str">
        <f>IF(F25="○","ＯＫ","ＮＧ")</f>
        <v>ＮＧ</v>
      </c>
    </row>
    <row r="26" spans="1:7" ht="54" customHeight="1">
      <c r="A26" s="94">
        <v>5</v>
      </c>
      <c r="B26" s="531" t="s">
        <v>316</v>
      </c>
      <c r="C26" s="538"/>
      <c r="D26" s="538"/>
      <c r="E26" s="538"/>
      <c r="F26" s="94"/>
      <c r="G26" s="95" t="str">
        <f>IF(F26="○","ＯＫ","ＮＧ")</f>
        <v>ＮＧ</v>
      </c>
    </row>
    <row r="27" spans="1:7" ht="21" customHeight="1">
      <c r="A27" s="94">
        <v>6</v>
      </c>
      <c r="B27" s="537" t="s">
        <v>137</v>
      </c>
      <c r="C27" s="538"/>
      <c r="D27" s="538"/>
      <c r="E27" s="538"/>
      <c r="F27" s="94"/>
      <c r="G27" s="95" t="str">
        <f t="shared" ref="G27:G28" si="2">IF(F27="○","ＯＫ","ＮＧ")</f>
        <v>ＮＧ</v>
      </c>
    </row>
    <row r="28" spans="1:7" ht="21" customHeight="1">
      <c r="A28" s="94">
        <v>7</v>
      </c>
      <c r="B28" s="537" t="s">
        <v>138</v>
      </c>
      <c r="C28" s="538"/>
      <c r="D28" s="538"/>
      <c r="E28" s="538"/>
      <c r="F28" s="94"/>
      <c r="G28" s="95" t="str">
        <f t="shared" si="2"/>
        <v>ＮＧ</v>
      </c>
    </row>
    <row r="29" spans="1:7" ht="21" customHeight="1">
      <c r="A29" s="540">
        <v>8</v>
      </c>
      <c r="B29" s="529" t="s">
        <v>139</v>
      </c>
      <c r="C29" s="530"/>
      <c r="D29" s="530"/>
      <c r="E29" s="530"/>
      <c r="F29" s="541"/>
      <c r="G29" s="95"/>
    </row>
    <row r="30" spans="1:7" ht="21" customHeight="1">
      <c r="A30" s="540"/>
      <c r="B30" s="80" t="s">
        <v>140</v>
      </c>
      <c r="C30" s="537" t="s">
        <v>141</v>
      </c>
      <c r="D30" s="538"/>
      <c r="E30" s="542"/>
      <c r="F30" s="94"/>
      <c r="G30" s="95" t="str">
        <f t="shared" si="1"/>
        <v>ＮＧ</v>
      </c>
    </row>
    <row r="31" spans="1:7" ht="62.25" customHeight="1">
      <c r="A31" s="540"/>
      <c r="B31" s="80" t="s">
        <v>142</v>
      </c>
      <c r="C31" s="529" t="s">
        <v>143</v>
      </c>
      <c r="D31" s="530"/>
      <c r="E31" s="541"/>
      <c r="F31" s="94"/>
      <c r="G31" s="95" t="str">
        <f t="shared" si="1"/>
        <v>ＮＧ</v>
      </c>
    </row>
    <row r="32" spans="1:7" ht="82.5" customHeight="1">
      <c r="A32" s="540"/>
      <c r="B32" s="80" t="s">
        <v>144</v>
      </c>
      <c r="C32" s="529" t="s">
        <v>145</v>
      </c>
      <c r="D32" s="530"/>
      <c r="E32" s="541"/>
      <c r="F32" s="188"/>
      <c r="G32" s="95" t="str">
        <f>IF(F32="　","NG","OK")</f>
        <v>OK</v>
      </c>
    </row>
    <row r="33" spans="1:7" ht="23.25" customHeight="1">
      <c r="A33" s="94">
        <v>9</v>
      </c>
      <c r="B33" s="539" t="s">
        <v>323</v>
      </c>
      <c r="C33" s="538"/>
      <c r="D33" s="538"/>
      <c r="E33" s="538"/>
      <c r="F33" s="97"/>
      <c r="G33" s="95" t="str">
        <f t="shared" si="1"/>
        <v>ＮＧ</v>
      </c>
    </row>
    <row r="34" spans="1:7" ht="23.25" customHeight="1">
      <c r="A34" s="94">
        <v>10</v>
      </c>
      <c r="B34" s="537" t="s">
        <v>146</v>
      </c>
      <c r="C34" s="538"/>
      <c r="D34" s="538"/>
      <c r="E34" s="538"/>
      <c r="F34" s="97"/>
      <c r="G34" s="95" t="str">
        <f t="shared" si="1"/>
        <v>ＮＧ</v>
      </c>
    </row>
    <row r="35" spans="1:7" ht="23.25" customHeight="1">
      <c r="A35" s="94">
        <v>11</v>
      </c>
      <c r="B35" s="537" t="s">
        <v>147</v>
      </c>
      <c r="C35" s="538"/>
      <c r="D35" s="538"/>
      <c r="E35" s="538"/>
      <c r="F35" s="97"/>
      <c r="G35" s="95" t="str">
        <f t="shared" si="1"/>
        <v>ＮＧ</v>
      </c>
    </row>
    <row r="36" spans="1:7" s="103" customFormat="1" ht="22.5" customHeight="1">
      <c r="A36" s="94">
        <v>12</v>
      </c>
      <c r="B36" s="525" t="s">
        <v>338</v>
      </c>
      <c r="C36" s="452"/>
      <c r="D36" s="452"/>
      <c r="E36" s="452"/>
      <c r="F36" s="188"/>
      <c r="G36" s="453" t="str">
        <f t="shared" si="1"/>
        <v>ＮＧ</v>
      </c>
    </row>
    <row r="37" spans="1:7" ht="23.25" customHeight="1">
      <c r="A37" s="94">
        <v>13</v>
      </c>
      <c r="B37" s="537" t="s">
        <v>148</v>
      </c>
      <c r="C37" s="538"/>
      <c r="D37" s="538"/>
      <c r="E37" s="538"/>
      <c r="F37" s="188"/>
      <c r="G37" s="95" t="str">
        <f>IF(F37="　","ＮＧ","ＯＫ")</f>
        <v>ＯＫ</v>
      </c>
    </row>
    <row r="38" spans="1:7" ht="9.75" customHeight="1">
      <c r="A38" s="98"/>
      <c r="B38" s="99"/>
      <c r="C38" s="99"/>
      <c r="D38" s="99"/>
      <c r="E38" s="99"/>
      <c r="F38" s="100"/>
    </row>
    <row r="39" spans="1:7" ht="30" customHeight="1">
      <c r="A39" s="532" t="s">
        <v>149</v>
      </c>
      <c r="B39" s="532"/>
      <c r="C39" s="532"/>
      <c r="D39" s="532"/>
      <c r="E39" s="532"/>
      <c r="F39" s="532"/>
    </row>
    <row r="40" spans="1:7" ht="20.25" customHeight="1">
      <c r="A40" s="526" t="s">
        <v>150</v>
      </c>
      <c r="B40" s="527"/>
      <c r="C40" s="527"/>
      <c r="D40" s="527"/>
      <c r="E40" s="527"/>
      <c r="F40" s="92" t="s">
        <v>126</v>
      </c>
      <c r="G40" s="78" t="s">
        <v>127</v>
      </c>
    </row>
    <row r="41" spans="1:7" ht="41.25" customHeight="1">
      <c r="A41" s="94">
        <v>1</v>
      </c>
      <c r="B41" s="529" t="s">
        <v>151</v>
      </c>
      <c r="C41" s="530"/>
      <c r="D41" s="530"/>
      <c r="E41" s="530"/>
      <c r="F41" s="94"/>
      <c r="G41" s="95" t="str">
        <f t="shared" ref="G41" si="3">IF(F41="○","ＯＫ","ＮＧ")</f>
        <v>ＮＧ</v>
      </c>
    </row>
    <row r="42" spans="1:7" ht="20.25" customHeight="1">
      <c r="A42" s="526" t="s">
        <v>152</v>
      </c>
      <c r="B42" s="527"/>
      <c r="C42" s="527"/>
      <c r="D42" s="527"/>
      <c r="E42" s="527"/>
      <c r="F42" s="92" t="s">
        <v>126</v>
      </c>
    </row>
    <row r="43" spans="1:7" ht="68.25" customHeight="1">
      <c r="A43" s="94">
        <v>2</v>
      </c>
      <c r="B43" s="529" t="s">
        <v>153</v>
      </c>
      <c r="C43" s="530"/>
      <c r="D43" s="530"/>
      <c r="E43" s="530"/>
      <c r="F43" s="94"/>
      <c r="G43" s="95" t="str">
        <f t="shared" ref="G43" si="4">IF(F43="○","ＯＫ","ＮＧ")</f>
        <v>ＮＧ</v>
      </c>
    </row>
    <row r="44" spans="1:7" ht="20.25" customHeight="1">
      <c r="A44" s="533" t="s">
        <v>324</v>
      </c>
      <c r="B44" s="527"/>
      <c r="C44" s="527"/>
      <c r="D44" s="527"/>
      <c r="E44" s="528"/>
      <c r="F44" s="92" t="s">
        <v>126</v>
      </c>
      <c r="G44" s="78"/>
    </row>
    <row r="45" spans="1:7" s="103" customFormat="1" ht="63" customHeight="1">
      <c r="A45" s="94">
        <v>3</v>
      </c>
      <c r="B45" s="534" t="s">
        <v>325</v>
      </c>
      <c r="C45" s="535"/>
      <c r="D45" s="535"/>
      <c r="E45" s="536"/>
      <c r="F45" s="188"/>
      <c r="G45" s="95" t="str">
        <f t="shared" ref="G45" si="5">IF(F45="○","ＯＫ","ＮＧ")</f>
        <v>ＮＧ</v>
      </c>
    </row>
    <row r="46" spans="1:7" ht="20.25" customHeight="1">
      <c r="A46" s="526" t="s">
        <v>154</v>
      </c>
      <c r="B46" s="527"/>
      <c r="C46" s="527"/>
      <c r="D46" s="527"/>
      <c r="E46" s="528"/>
      <c r="F46" s="92" t="s">
        <v>126</v>
      </c>
      <c r="G46" s="78"/>
    </row>
    <row r="47" spans="1:7" ht="68.25" customHeight="1">
      <c r="A47" s="94">
        <v>4</v>
      </c>
      <c r="B47" s="529" t="s">
        <v>155</v>
      </c>
      <c r="C47" s="530"/>
      <c r="D47" s="530"/>
      <c r="E47" s="530"/>
      <c r="F47" s="94"/>
      <c r="G47" s="95" t="str">
        <f t="shared" ref="G47:G48" si="6">IF(F47="○","ＯＫ","ＮＧ")</f>
        <v>ＮＧ</v>
      </c>
    </row>
    <row r="48" spans="1:7" ht="69" customHeight="1">
      <c r="A48" s="94">
        <v>5</v>
      </c>
      <c r="B48" s="531" t="s">
        <v>320</v>
      </c>
      <c r="C48" s="530"/>
      <c r="D48" s="530"/>
      <c r="E48" s="530"/>
      <c r="F48" s="94"/>
      <c r="G48" s="95" t="str">
        <f t="shared" si="6"/>
        <v>ＮＧ</v>
      </c>
    </row>
    <row r="50" spans="2:2">
      <c r="B50" s="102"/>
    </row>
  </sheetData>
  <mergeCells count="42">
    <mergeCell ref="C8:E8"/>
    <mergeCell ref="A1:F1"/>
    <mergeCell ref="C2:E2"/>
    <mergeCell ref="C3:D3"/>
    <mergeCell ref="C4:D4"/>
    <mergeCell ref="C5:D5"/>
    <mergeCell ref="B23:E23"/>
    <mergeCell ref="C9:E9"/>
    <mergeCell ref="A12:F12"/>
    <mergeCell ref="A13:E13"/>
    <mergeCell ref="B14:E14"/>
    <mergeCell ref="B15:E15"/>
    <mergeCell ref="B16:E16"/>
    <mergeCell ref="B17:E17"/>
    <mergeCell ref="B18:E18"/>
    <mergeCell ref="A20:F20"/>
    <mergeCell ref="A21:E21"/>
    <mergeCell ref="B22:E22"/>
    <mergeCell ref="A29:A32"/>
    <mergeCell ref="B29:F29"/>
    <mergeCell ref="C30:E30"/>
    <mergeCell ref="C31:E31"/>
    <mergeCell ref="C32:E32"/>
    <mergeCell ref="B37:E37"/>
    <mergeCell ref="B24:E24"/>
    <mergeCell ref="B25:E25"/>
    <mergeCell ref="B26:E26"/>
    <mergeCell ref="B27:E27"/>
    <mergeCell ref="B28:E28"/>
    <mergeCell ref="B33:E33"/>
    <mergeCell ref="B34:E34"/>
    <mergeCell ref="B35:E35"/>
    <mergeCell ref="A46:E46"/>
    <mergeCell ref="B47:E47"/>
    <mergeCell ref="B48:E48"/>
    <mergeCell ref="A39:F39"/>
    <mergeCell ref="A40:E40"/>
    <mergeCell ref="B41:E41"/>
    <mergeCell ref="A42:E42"/>
    <mergeCell ref="B43:E43"/>
    <mergeCell ref="A44:E44"/>
    <mergeCell ref="B45:E45"/>
  </mergeCells>
  <phoneticPr fontId="11"/>
  <conditionalFormatting sqref="F14:F18 F22:F28 F30:F37 F41 F43 F45 F47:F48">
    <cfRule type="cellIs" dxfId="11" priority="1" operator="equal">
      <formula>""</formula>
    </cfRule>
  </conditionalFormatting>
  <dataValidations count="2">
    <dataValidation type="list" showErrorMessage="1" prompt="_x000a__x000a_" sqref="F22:F28 F41 F30:F31 F43 F47:F48 F14 F16:F18 F33:F35" xr:uid="{BBD54642-70DC-41E6-9191-3D650348B2E0}">
      <formula1>"○,×,　,"</formula1>
    </dataValidation>
    <dataValidation type="list" showInputMessage="1" showErrorMessage="1" sqref="F45 F36:F37 F32 F15" xr:uid="{0E1B52CD-97BB-4D7A-9A07-E1E7D6E78FAE}">
      <formula1>"○,×,該当なし,　,"</formula1>
    </dataValidation>
  </dataValidations>
  <printOptions horizontalCentered="1"/>
  <pageMargins left="0.70866141732283472" right="0.70866141732283472" top="0.74803149606299213" bottom="0.74803149606299213" header="0.31496062992125984" footer="0.31496062992125984"/>
  <pageSetup paperSize="9" scale="77" fitToWidth="0" fitToHeight="0" orientation="portrait" cellComments="asDisplayed" r:id="rId1"/>
  <headerFooter>
    <oddHeader>&amp;R&amp;"-,太字"&amp;10&amp;K000000様式７関係資料［学校法人作成］</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dimension ref="A2:C49"/>
  <sheetViews>
    <sheetView zoomScaleNormal="100" workbookViewId="0">
      <selection activeCell="C4" sqref="C4"/>
    </sheetView>
  </sheetViews>
  <sheetFormatPr defaultColWidth="9" defaultRowHeight="13"/>
  <cols>
    <col min="1" max="1" width="10.453125" style="64" bestFit="1" customWidth="1"/>
    <col min="2" max="16384" width="9" style="63"/>
  </cols>
  <sheetData>
    <row r="2" spans="1:3" ht="14">
      <c r="A2" s="62" t="s">
        <v>71</v>
      </c>
      <c r="C2" s="72">
        <v>0.5</v>
      </c>
    </row>
    <row r="3" spans="1:3">
      <c r="A3" s="64" t="s">
        <v>72</v>
      </c>
      <c r="C3" s="72">
        <v>0.33333333333333331</v>
      </c>
    </row>
    <row r="4" spans="1:3">
      <c r="A4" s="64" t="s">
        <v>73</v>
      </c>
    </row>
    <row r="5" spans="1:3">
      <c r="A5" s="64" t="s">
        <v>74</v>
      </c>
    </row>
    <row r="6" spans="1:3">
      <c r="A6" s="64" t="s">
        <v>75</v>
      </c>
    </row>
    <row r="7" spans="1:3">
      <c r="A7" s="64" t="s">
        <v>76</v>
      </c>
    </row>
    <row r="8" spans="1:3">
      <c r="A8" s="64" t="s">
        <v>77</v>
      </c>
    </row>
    <row r="9" spans="1:3">
      <c r="A9" s="64" t="s">
        <v>78</v>
      </c>
    </row>
    <row r="10" spans="1:3">
      <c r="A10" s="64" t="s">
        <v>79</v>
      </c>
    </row>
    <row r="11" spans="1:3">
      <c r="A11" s="64" t="s">
        <v>80</v>
      </c>
    </row>
    <row r="12" spans="1:3">
      <c r="A12" s="64" t="s">
        <v>81</v>
      </c>
    </row>
    <row r="13" spans="1:3">
      <c r="A13" s="64" t="s">
        <v>82</v>
      </c>
    </row>
    <row r="14" spans="1:3">
      <c r="A14" s="64" t="s">
        <v>83</v>
      </c>
    </row>
    <row r="15" spans="1:3">
      <c r="A15" s="64" t="s">
        <v>84</v>
      </c>
    </row>
    <row r="16" spans="1:3">
      <c r="A16" s="64" t="s">
        <v>85</v>
      </c>
    </row>
    <row r="17" spans="1:1">
      <c r="A17" s="64" t="s">
        <v>86</v>
      </c>
    </row>
    <row r="18" spans="1:1">
      <c r="A18" s="64" t="s">
        <v>87</v>
      </c>
    </row>
    <row r="19" spans="1:1">
      <c r="A19" s="64" t="s">
        <v>88</v>
      </c>
    </row>
    <row r="20" spans="1:1">
      <c r="A20" s="64" t="s">
        <v>89</v>
      </c>
    </row>
    <row r="21" spans="1:1">
      <c r="A21" s="64" t="s">
        <v>90</v>
      </c>
    </row>
    <row r="22" spans="1:1">
      <c r="A22" s="64" t="s">
        <v>91</v>
      </c>
    </row>
    <row r="23" spans="1:1">
      <c r="A23" s="64" t="s">
        <v>92</v>
      </c>
    </row>
    <row r="24" spans="1:1">
      <c r="A24" s="64" t="s">
        <v>93</v>
      </c>
    </row>
    <row r="25" spans="1:1">
      <c r="A25" s="64" t="s">
        <v>94</v>
      </c>
    </row>
    <row r="26" spans="1:1">
      <c r="A26" s="64" t="s">
        <v>95</v>
      </c>
    </row>
    <row r="27" spans="1:1">
      <c r="A27" s="64" t="s">
        <v>96</v>
      </c>
    </row>
    <row r="28" spans="1:1">
      <c r="A28" s="64" t="s">
        <v>97</v>
      </c>
    </row>
    <row r="29" spans="1:1">
      <c r="A29" s="64" t="s">
        <v>98</v>
      </c>
    </row>
    <row r="30" spans="1:1">
      <c r="A30" s="64" t="s">
        <v>99</v>
      </c>
    </row>
    <row r="31" spans="1:1">
      <c r="A31" s="64" t="s">
        <v>100</v>
      </c>
    </row>
    <row r="32" spans="1:1">
      <c r="A32" s="64" t="s">
        <v>101</v>
      </c>
    </row>
    <row r="33" spans="1:1">
      <c r="A33" s="64" t="s">
        <v>102</v>
      </c>
    </row>
    <row r="34" spans="1:1">
      <c r="A34" s="64" t="s">
        <v>103</v>
      </c>
    </row>
    <row r="35" spans="1:1">
      <c r="A35" s="64" t="s">
        <v>104</v>
      </c>
    </row>
    <row r="36" spans="1:1">
      <c r="A36" s="64" t="s">
        <v>105</v>
      </c>
    </row>
    <row r="37" spans="1:1">
      <c r="A37" s="64" t="s">
        <v>106</v>
      </c>
    </row>
    <row r="38" spans="1:1">
      <c r="A38" s="64" t="s">
        <v>107</v>
      </c>
    </row>
    <row r="39" spans="1:1">
      <c r="A39" s="64" t="s">
        <v>108</v>
      </c>
    </row>
    <row r="40" spans="1:1">
      <c r="A40" s="64" t="s">
        <v>109</v>
      </c>
    </row>
    <row r="41" spans="1:1">
      <c r="A41" s="64" t="s">
        <v>110</v>
      </c>
    </row>
    <row r="42" spans="1:1">
      <c r="A42" s="64" t="s">
        <v>111</v>
      </c>
    </row>
    <row r="43" spans="1:1">
      <c r="A43" s="64" t="s">
        <v>112</v>
      </c>
    </row>
    <row r="44" spans="1:1">
      <c r="A44" s="64" t="s">
        <v>113</v>
      </c>
    </row>
    <row r="45" spans="1:1">
      <c r="A45" s="64" t="s">
        <v>114</v>
      </c>
    </row>
    <row r="46" spans="1:1">
      <c r="A46" s="64" t="s">
        <v>115</v>
      </c>
    </row>
    <row r="47" spans="1:1">
      <c r="A47" s="64" t="s">
        <v>116</v>
      </c>
    </row>
    <row r="48" spans="1:1">
      <c r="A48" s="64" t="s">
        <v>117</v>
      </c>
    </row>
    <row r="49" spans="1:1">
      <c r="A49" s="64" t="s">
        <v>118</v>
      </c>
    </row>
  </sheetData>
  <phoneticPr fontId="11"/>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FF"/>
    <pageSetUpPr fitToPage="1"/>
  </sheetPr>
  <dimension ref="A1:K21"/>
  <sheetViews>
    <sheetView view="pageBreakPreview" zoomScale="85" zoomScaleNormal="100" zoomScaleSheetLayoutView="85" workbookViewId="0">
      <selection activeCell="V13" sqref="V13"/>
    </sheetView>
  </sheetViews>
  <sheetFormatPr defaultRowHeight="13"/>
  <cols>
    <col min="1" max="1" width="17.08984375" customWidth="1"/>
    <col min="2" max="2" width="3.453125" bestFit="1" customWidth="1"/>
    <col min="3" max="3" width="17.08984375" customWidth="1"/>
    <col min="4" max="4" width="4.1796875" bestFit="1" customWidth="1"/>
    <col min="5" max="5" width="3.453125" customWidth="1"/>
    <col min="6" max="6" width="17.08984375" customWidth="1"/>
    <col min="7" max="7" width="4.1796875" bestFit="1" customWidth="1"/>
    <col min="8" max="8" width="3.453125" customWidth="1"/>
    <col min="9" max="9" width="17.08984375" customWidth="1"/>
    <col min="10" max="10" width="4.08984375" bestFit="1" customWidth="1"/>
    <col min="11" max="11" width="12.08984375" bestFit="1" customWidth="1"/>
  </cols>
  <sheetData>
    <row r="1" spans="1:10" ht="13.5" thickBot="1">
      <c r="H1" s="581" t="s">
        <v>0</v>
      </c>
      <c r="I1" s="581"/>
      <c r="J1" s="581"/>
    </row>
    <row r="2" spans="1:10" ht="18" customHeight="1" thickBot="1">
      <c r="B2" s="1"/>
      <c r="C2" s="1"/>
      <c r="D2" s="1"/>
      <c r="E2" s="2"/>
      <c r="F2" s="3" t="s">
        <v>1</v>
      </c>
      <c r="G2" s="582"/>
      <c r="H2" s="583"/>
      <c r="I2" s="583"/>
      <c r="J2" s="584"/>
    </row>
    <row r="3" spans="1:10" ht="6.75" customHeight="1"/>
    <row r="4" spans="1:10" ht="38.25" customHeight="1">
      <c r="A4" s="585" t="s">
        <v>339</v>
      </c>
      <c r="B4" s="586"/>
      <c r="C4" s="586"/>
      <c r="D4" s="586"/>
      <c r="E4" s="586"/>
      <c r="F4" s="586"/>
      <c r="G4" s="586"/>
      <c r="H4" s="586"/>
      <c r="I4" s="586"/>
      <c r="J4" s="586"/>
    </row>
    <row r="5" spans="1:10" s="5" customFormat="1" ht="5.25" customHeight="1">
      <c r="A5" s="4"/>
      <c r="B5" s="4"/>
      <c r="C5" s="4"/>
      <c r="D5" s="4"/>
      <c r="E5" s="4"/>
      <c r="F5" s="4"/>
      <c r="G5" s="4"/>
      <c r="H5" s="4"/>
      <c r="I5" s="4"/>
      <c r="J5" s="4"/>
    </row>
    <row r="6" spans="1:10" ht="13.5" thickBot="1">
      <c r="F6" s="587" t="s">
        <v>2</v>
      </c>
      <c r="G6" s="587"/>
      <c r="H6" s="588"/>
      <c r="I6" s="588"/>
      <c r="J6" s="588"/>
    </row>
    <row r="7" spans="1:10" ht="37.5" customHeight="1">
      <c r="A7" s="55" t="s">
        <v>3</v>
      </c>
      <c r="B7" s="589"/>
      <c r="C7" s="590"/>
      <c r="D7" s="590"/>
      <c r="E7" s="591"/>
      <c r="F7" s="523" t="s">
        <v>4</v>
      </c>
      <c r="G7" s="592"/>
      <c r="H7" s="592"/>
      <c r="I7" s="592"/>
      <c r="J7" s="593"/>
    </row>
    <row r="8" spans="1:10" ht="31.5" customHeight="1">
      <c r="A8" s="54" t="s">
        <v>5</v>
      </c>
      <c r="B8" s="601"/>
      <c r="C8" s="601"/>
      <c r="D8" s="601"/>
      <c r="E8" s="601"/>
      <c r="F8" s="522" t="s">
        <v>326</v>
      </c>
      <c r="G8" s="601"/>
      <c r="H8" s="601"/>
      <c r="I8" s="601"/>
      <c r="J8" s="601"/>
    </row>
    <row r="9" spans="1:10" ht="31.5" customHeight="1" thickBot="1">
      <c r="A9" s="6" t="s">
        <v>6</v>
      </c>
      <c r="B9" s="601"/>
      <c r="C9" s="601"/>
      <c r="D9" s="601"/>
      <c r="E9" s="601"/>
      <c r="F9" s="54"/>
      <c r="G9" s="601"/>
      <c r="H9" s="601"/>
      <c r="I9" s="601"/>
      <c r="J9" s="601"/>
    </row>
    <row r="10" spans="1:10" ht="37.5" customHeight="1" thickTop="1">
      <c r="A10" s="7" t="s">
        <v>7</v>
      </c>
      <c r="B10" s="594"/>
      <c r="C10" s="595"/>
      <c r="D10" s="595"/>
      <c r="E10" s="595"/>
      <c r="F10" s="595"/>
      <c r="G10" s="595"/>
      <c r="H10" s="595"/>
      <c r="I10" s="595"/>
      <c r="J10" s="596"/>
    </row>
    <row r="11" spans="1:10" ht="37.5" customHeight="1">
      <c r="A11" s="8" t="s">
        <v>8</v>
      </c>
      <c r="B11" s="597"/>
      <c r="C11" s="598"/>
      <c r="D11" s="598"/>
      <c r="E11" s="598"/>
      <c r="F11" s="599"/>
      <c r="G11" s="599"/>
      <c r="H11" s="599"/>
      <c r="I11" s="599"/>
      <c r="J11" s="600"/>
    </row>
    <row r="12" spans="1:10" ht="37.5" customHeight="1">
      <c r="A12" s="8" t="s">
        <v>9</v>
      </c>
      <c r="B12" s="555"/>
      <c r="C12" s="556"/>
      <c r="D12" s="556"/>
      <c r="E12" s="557"/>
      <c r="F12" s="9" t="s">
        <v>10</v>
      </c>
      <c r="G12" s="558"/>
      <c r="H12" s="559"/>
      <c r="I12" s="559"/>
      <c r="J12" s="560"/>
    </row>
    <row r="13" spans="1:10" ht="37.5" customHeight="1" thickBot="1">
      <c r="A13" s="10" t="s">
        <v>328</v>
      </c>
      <c r="B13" s="563" t="s">
        <v>327</v>
      </c>
      <c r="C13" s="564"/>
      <c r="D13" s="563"/>
      <c r="E13" s="564"/>
      <c r="F13" s="11" t="s">
        <v>329</v>
      </c>
      <c r="G13" s="553"/>
      <c r="H13" s="553"/>
      <c r="I13" s="553"/>
      <c r="J13" s="554"/>
    </row>
    <row r="14" spans="1:10" ht="37.5" customHeight="1" thickTop="1" thickBot="1">
      <c r="A14" s="12" t="s">
        <v>11</v>
      </c>
      <c r="B14" s="571">
        <f>IF(G2="専門課程",1/2,1/3)</f>
        <v>0.33333333333333331</v>
      </c>
      <c r="C14" s="572"/>
      <c r="D14" s="573" t="s">
        <v>12</v>
      </c>
      <c r="E14" s="573"/>
      <c r="F14" s="574"/>
      <c r="G14" s="575"/>
      <c r="H14" s="575"/>
      <c r="I14" s="575"/>
      <c r="J14" s="576"/>
    </row>
    <row r="15" spans="1:10" ht="37.5" customHeight="1" thickTop="1">
      <c r="A15" s="7" t="s">
        <v>13</v>
      </c>
      <c r="B15" s="577" t="s">
        <v>14</v>
      </c>
      <c r="C15" s="578"/>
      <c r="D15" s="579"/>
      <c r="E15" s="577" t="s">
        <v>15</v>
      </c>
      <c r="F15" s="578"/>
      <c r="G15" s="579"/>
      <c r="H15" s="577" t="s">
        <v>16</v>
      </c>
      <c r="I15" s="578"/>
      <c r="J15" s="580"/>
    </row>
    <row r="16" spans="1:10" ht="38.25" customHeight="1">
      <c r="A16" s="13" t="s">
        <v>17</v>
      </c>
      <c r="B16" s="14" t="s">
        <v>18</v>
      </c>
      <c r="C16" s="480">
        <f>'03_様式7-2'!H12</f>
        <v>0</v>
      </c>
      <c r="D16" s="15" t="s">
        <v>19</v>
      </c>
      <c r="E16" s="16" t="s">
        <v>20</v>
      </c>
      <c r="F16" s="483">
        <f>'03_様式7-2'!H17</f>
        <v>0</v>
      </c>
      <c r="G16" s="17" t="s">
        <v>19</v>
      </c>
      <c r="H16" s="16" t="s">
        <v>21</v>
      </c>
      <c r="I16" s="485">
        <f>C16+F16</f>
        <v>0</v>
      </c>
      <c r="J16" s="18" t="s">
        <v>19</v>
      </c>
    </row>
    <row r="17" spans="1:11" ht="37.5" customHeight="1" thickBot="1">
      <c r="A17" s="13" t="s">
        <v>22</v>
      </c>
      <c r="B17" s="14" t="s">
        <v>23</v>
      </c>
      <c r="C17" s="480">
        <f>'03_様式7-2'!H30</f>
        <v>0</v>
      </c>
      <c r="D17" s="15" t="s">
        <v>19</v>
      </c>
      <c r="E17" s="19" t="s">
        <v>24</v>
      </c>
      <c r="F17" s="480">
        <f>'03_様式7-2'!H37</f>
        <v>0</v>
      </c>
      <c r="G17" s="15" t="s">
        <v>19</v>
      </c>
      <c r="H17" s="19" t="s">
        <v>25</v>
      </c>
      <c r="I17" s="480">
        <f>C17+F17</f>
        <v>0</v>
      </c>
      <c r="J17" s="20" t="s">
        <v>19</v>
      </c>
    </row>
    <row r="18" spans="1:11" ht="37.5" customHeight="1" thickTop="1">
      <c r="A18" s="21" t="s">
        <v>26</v>
      </c>
      <c r="B18" s="22" t="s">
        <v>27</v>
      </c>
      <c r="C18" s="481">
        <f>SUM(C16:C17)</f>
        <v>0</v>
      </c>
      <c r="D18" s="23" t="s">
        <v>19</v>
      </c>
      <c r="E18" s="24" t="s">
        <v>28</v>
      </c>
      <c r="F18" s="484">
        <f>I18-C18</f>
        <v>0</v>
      </c>
      <c r="G18" s="25" t="s">
        <v>19</v>
      </c>
      <c r="H18" s="24" t="s">
        <v>29</v>
      </c>
      <c r="I18" s="484">
        <f>'03_様式7-2'!H39</f>
        <v>0</v>
      </c>
      <c r="J18" s="26" t="s">
        <v>19</v>
      </c>
      <c r="K18" s="455" t="s">
        <v>319</v>
      </c>
    </row>
    <row r="19" spans="1:11" ht="37.5" customHeight="1" thickBot="1">
      <c r="A19" s="10" t="s">
        <v>30</v>
      </c>
      <c r="B19" s="27" t="s">
        <v>31</v>
      </c>
      <c r="C19" s="482">
        <f>ROUNDDOWN(C18*B14,-3)</f>
        <v>0</v>
      </c>
      <c r="D19" s="28" t="s">
        <v>19</v>
      </c>
      <c r="E19" s="29"/>
      <c r="F19" s="561" t="s">
        <v>32</v>
      </c>
      <c r="G19" s="562"/>
      <c r="H19" s="30" t="s">
        <v>33</v>
      </c>
      <c r="I19" s="482">
        <f>I18-C19</f>
        <v>0</v>
      </c>
      <c r="J19" s="31" t="s">
        <v>19</v>
      </c>
      <c r="K19" t="s">
        <v>318</v>
      </c>
    </row>
    <row r="20" spans="1:11" ht="117.75" customHeight="1" thickTop="1">
      <c r="A20" s="32" t="s">
        <v>34</v>
      </c>
      <c r="B20" s="565"/>
      <c r="C20" s="566"/>
      <c r="D20" s="566"/>
      <c r="E20" s="566"/>
      <c r="F20" s="566"/>
      <c r="G20" s="566"/>
      <c r="H20" s="566"/>
      <c r="I20" s="566"/>
      <c r="J20" s="567"/>
    </row>
    <row r="21" spans="1:11" ht="91.5" customHeight="1" thickBot="1">
      <c r="A21" s="33" t="s">
        <v>35</v>
      </c>
      <c r="B21" s="568"/>
      <c r="C21" s="569"/>
      <c r="D21" s="569"/>
      <c r="E21" s="569"/>
      <c r="F21" s="569"/>
      <c r="G21" s="569"/>
      <c r="H21" s="569"/>
      <c r="I21" s="569"/>
      <c r="J21" s="570"/>
    </row>
  </sheetData>
  <mergeCells count="27">
    <mergeCell ref="B7:E7"/>
    <mergeCell ref="G7:J7"/>
    <mergeCell ref="B10:J10"/>
    <mergeCell ref="B11:J11"/>
    <mergeCell ref="B8:E8"/>
    <mergeCell ref="G8:J8"/>
    <mergeCell ref="B9:E9"/>
    <mergeCell ref="G9:J9"/>
    <mergeCell ref="H1:J1"/>
    <mergeCell ref="G2:J2"/>
    <mergeCell ref="A4:J4"/>
    <mergeCell ref="F6:G6"/>
    <mergeCell ref="H6:J6"/>
    <mergeCell ref="B20:J20"/>
    <mergeCell ref="B21:J21"/>
    <mergeCell ref="B14:C14"/>
    <mergeCell ref="D14:E14"/>
    <mergeCell ref="F14:J14"/>
    <mergeCell ref="B15:D15"/>
    <mergeCell ref="E15:G15"/>
    <mergeCell ref="H15:J15"/>
    <mergeCell ref="G13:J13"/>
    <mergeCell ref="B12:E12"/>
    <mergeCell ref="G12:J12"/>
    <mergeCell ref="F19:G19"/>
    <mergeCell ref="B13:C13"/>
    <mergeCell ref="D13:E13"/>
  </mergeCells>
  <phoneticPr fontId="11"/>
  <conditionalFormatting sqref="D13:E13">
    <cfRule type="expression" dxfId="10" priority="1">
      <formula>$E$28&lt;&gt;""</formula>
    </cfRule>
  </conditionalFormatting>
  <conditionalFormatting sqref="G2:J2 H6:J6 G7:J8 B7:E9 B10:J11 B12:E12 G12:J13 B20:J20">
    <cfRule type="cellIs" dxfId="9" priority="2" operator="equal">
      <formula>""</formula>
    </cfRule>
  </conditionalFormatting>
  <conditionalFormatting sqref="K19">
    <cfRule type="expression" dxfId="7" priority="4">
      <formula>C19&gt;=3000000</formula>
    </cfRule>
  </conditionalFormatting>
  <dataValidations count="3">
    <dataValidation type="list" allowBlank="1" showInputMessage="1" showErrorMessage="1" sqref="G12:J12" xr:uid="{00000000-0002-0000-0000-000001000000}">
      <formula1>"SRC,RC,S,W"</formula1>
    </dataValidation>
    <dataValidation type="list" allowBlank="1" showInputMessage="1" showErrorMessage="1" sqref="G2:J2" xr:uid="{62EBE08F-8B3C-48B0-A096-66AB43AA1DF1}">
      <formula1>"専門課程,高等課程"</formula1>
    </dataValidation>
    <dataValidation type="list" allowBlank="1" showInputMessage="1" showErrorMessage="1" sqref="D13:E13" xr:uid="{DF0A9E5C-1220-44ED-8DDE-955E9E1FB718}">
      <formula1>"上旬,中旬,下旬"</formula1>
    </dataValidation>
  </dataValidations>
  <printOptions horizontalCentered="1"/>
  <pageMargins left="0.78740157480314965" right="0.59055118110236227" top="0.78740157480314965" bottom="0.78740157480314965" header="0.51181102362204722" footer="0.51181102362204722"/>
  <pageSetup paperSize="9" scale="98" orientation="portrait" cellComments="asDisplayed"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 id="{72E99C33-FE40-4E56-8BB9-16398A45B9B8}">
            <xm:f>'05_見積書整理表'!O63</xm:f>
            <x14:dxf>
              <font>
                <color rgb="FFFF0000"/>
              </font>
            </x14:dxf>
          </x14:cfRule>
          <xm:sqref>K18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Sheet4!$A$3:$A$49</xm:f>
          </x14:formula1>
          <xm:sqref>B7:E7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FF"/>
    <pageSetUpPr fitToPage="1"/>
  </sheetPr>
  <dimension ref="A1:K41"/>
  <sheetViews>
    <sheetView view="pageBreakPreview" zoomScale="75" zoomScaleNormal="75" zoomScaleSheetLayoutView="75" workbookViewId="0">
      <selection activeCell="N10" sqref="N10"/>
    </sheetView>
  </sheetViews>
  <sheetFormatPr defaultColWidth="9" defaultRowHeight="13"/>
  <cols>
    <col min="1" max="3" width="4.453125" style="36" customWidth="1"/>
    <col min="4" max="6" width="26.90625" style="36" customWidth="1"/>
    <col min="7" max="7" width="31" style="36" bestFit="1" customWidth="1"/>
    <col min="8" max="8" width="22.453125" style="51" customWidth="1"/>
    <col min="9" max="9" width="7.36328125" style="36" customWidth="1"/>
    <col min="10" max="16384" width="9" style="36"/>
  </cols>
  <sheetData>
    <row r="1" spans="1:11" customFormat="1" ht="17" thickBot="1">
      <c r="G1" s="34"/>
      <c r="H1" s="61" t="s">
        <v>36</v>
      </c>
      <c r="I1" s="581"/>
      <c r="J1" s="581"/>
      <c r="K1" s="581"/>
    </row>
    <row r="2" spans="1:11" customFormat="1" ht="18" customHeight="1" thickBot="1">
      <c r="B2" s="1"/>
      <c r="C2" s="1"/>
      <c r="D2" s="1"/>
      <c r="E2" s="1"/>
      <c r="F2" s="2"/>
      <c r="G2" s="3" t="s">
        <v>1</v>
      </c>
      <c r="H2" s="493">
        <f>'02_様式7-1'!G2</f>
        <v>0</v>
      </c>
    </row>
    <row r="3" spans="1:11" customFormat="1" ht="6.75" customHeight="1"/>
    <row r="4" spans="1:11" ht="19.5" thickBot="1">
      <c r="A4" s="630" t="s">
        <v>37</v>
      </c>
      <c r="B4" s="630"/>
      <c r="C4" s="630"/>
      <c r="D4" s="630"/>
      <c r="E4" s="630"/>
      <c r="F4" s="630"/>
      <c r="G4" s="630"/>
      <c r="H4" s="630"/>
      <c r="I4" s="35"/>
      <c r="J4" s="35"/>
      <c r="K4" s="35"/>
    </row>
    <row r="5" spans="1:11" ht="31.5" customHeight="1" thickBot="1">
      <c r="A5" s="631" t="s">
        <v>7</v>
      </c>
      <c r="B5" s="632"/>
      <c r="C5" s="632"/>
      <c r="D5" s="632"/>
      <c r="E5" s="633"/>
      <c r="F5" s="634">
        <f>'02_様式7-1'!B10</f>
        <v>0</v>
      </c>
      <c r="G5" s="635"/>
      <c r="H5" s="636"/>
      <c r="I5" s="52"/>
    </row>
    <row r="6" spans="1:11" ht="25.5" customHeight="1">
      <c r="A6" s="637" t="s">
        <v>38</v>
      </c>
      <c r="B6" s="66"/>
      <c r="C6" s="67" t="s">
        <v>39</v>
      </c>
      <c r="D6" s="641" t="s">
        <v>40</v>
      </c>
      <c r="E6" s="641"/>
      <c r="F6" s="642"/>
      <c r="G6" s="37" t="s">
        <v>41</v>
      </c>
      <c r="H6" s="38" t="s">
        <v>42</v>
      </c>
    </row>
    <row r="7" spans="1:11" ht="25.5" customHeight="1">
      <c r="A7" s="638"/>
      <c r="B7" s="625" t="s">
        <v>43</v>
      </c>
      <c r="C7" s="457">
        <v>1</v>
      </c>
      <c r="D7" s="626" t="str">
        <f>_xlfn.XLOOKUP(C7,'05_見積書整理表'!B:B,'05_見積書整理表'!D:D,"")</f>
        <v/>
      </c>
      <c r="E7" s="626"/>
      <c r="F7" s="626"/>
      <c r="G7" s="486" t="str">
        <f>_xlfn.XLOOKUP(C7,'05_見積書整理表'!B:B,'05_見積書整理表'!G:G,"")</f>
        <v/>
      </c>
      <c r="H7" s="487" t="str">
        <f>_xlfn.XLOOKUP(C7,'05_見積書整理表'!B:B,'05_見積書整理表'!O:O,"")</f>
        <v/>
      </c>
    </row>
    <row r="8" spans="1:11" ht="25.5" customHeight="1">
      <c r="A8" s="638"/>
      <c r="B8" s="617"/>
      <c r="C8" s="457">
        <v>2</v>
      </c>
      <c r="D8" s="626" t="str">
        <f>_xlfn.XLOOKUP(C8,'05_見積書整理表'!B:B,'05_見積書整理表'!D:D,"")</f>
        <v/>
      </c>
      <c r="E8" s="626"/>
      <c r="F8" s="626"/>
      <c r="G8" s="486" t="str">
        <f>_xlfn.XLOOKUP(C8,'05_見積書整理表'!B:B,'05_見積書整理表'!G:G,"")</f>
        <v/>
      </c>
      <c r="H8" s="487" t="str">
        <f>_xlfn.XLOOKUP(C8,'05_見積書整理表'!B:B,'05_見積書整理表'!O:O,"")</f>
        <v/>
      </c>
    </row>
    <row r="9" spans="1:11" ht="25.5" customHeight="1">
      <c r="A9" s="638"/>
      <c r="B9" s="617"/>
      <c r="C9" s="457">
        <v>3</v>
      </c>
      <c r="D9" s="626" t="str">
        <f>_xlfn.XLOOKUP(C9,'05_見積書整理表'!B:B,'05_見積書整理表'!D:D,"")</f>
        <v/>
      </c>
      <c r="E9" s="626"/>
      <c r="F9" s="626"/>
      <c r="G9" s="486" t="str">
        <f>_xlfn.XLOOKUP(C9,'05_見積書整理表'!B:B,'05_見積書整理表'!G:G,"")</f>
        <v/>
      </c>
      <c r="H9" s="487" t="str">
        <f>_xlfn.XLOOKUP(C9,'05_見積書整理表'!B:B,'05_見積書整理表'!O:O,"")</f>
        <v/>
      </c>
    </row>
    <row r="10" spans="1:11" ht="25.5" customHeight="1">
      <c r="A10" s="638"/>
      <c r="B10" s="617"/>
      <c r="C10" s="457">
        <v>4</v>
      </c>
      <c r="D10" s="626" t="str">
        <f>_xlfn.XLOOKUP(C10,'05_見積書整理表'!B:B,'05_見積書整理表'!D:D,"")</f>
        <v/>
      </c>
      <c r="E10" s="626"/>
      <c r="F10" s="626"/>
      <c r="G10" s="486" t="str">
        <f>_xlfn.XLOOKUP(C10,'05_見積書整理表'!B:B,'05_見積書整理表'!G:G,"")</f>
        <v/>
      </c>
      <c r="H10" s="487" t="str">
        <f>_xlfn.XLOOKUP(C10,'05_見積書整理表'!B:B,'05_見積書整理表'!O:O,"")</f>
        <v/>
      </c>
      <c r="J10" s="41"/>
    </row>
    <row r="11" spans="1:11" ht="25.5" customHeight="1">
      <c r="A11" s="638"/>
      <c r="B11" s="617"/>
      <c r="C11" s="65"/>
      <c r="D11" s="602" t="s">
        <v>321</v>
      </c>
      <c r="E11" s="643"/>
      <c r="F11" s="603"/>
      <c r="G11" s="462"/>
      <c r="H11" s="463"/>
      <c r="J11" s="41"/>
    </row>
    <row r="12" spans="1:11" ht="25.5" customHeight="1">
      <c r="A12" s="638"/>
      <c r="B12" s="618"/>
      <c r="C12" s="65"/>
      <c r="D12" s="627"/>
      <c r="E12" s="628"/>
      <c r="F12" s="629"/>
      <c r="G12" s="456" t="s">
        <v>44</v>
      </c>
      <c r="H12" s="488">
        <f>SUM(H7:H11)</f>
        <v>0</v>
      </c>
    </row>
    <row r="13" spans="1:11" ht="25.5" customHeight="1">
      <c r="A13" s="638"/>
      <c r="B13" s="617" t="s">
        <v>45</v>
      </c>
      <c r="C13" s="604"/>
      <c r="D13" s="608"/>
      <c r="E13" s="609"/>
      <c r="F13" s="610"/>
      <c r="G13" s="39"/>
      <c r="H13" s="42"/>
    </row>
    <row r="14" spans="1:11" ht="25.5" customHeight="1">
      <c r="A14" s="638"/>
      <c r="B14" s="617"/>
      <c r="C14" s="605"/>
      <c r="D14" s="608"/>
      <c r="E14" s="609"/>
      <c r="F14" s="610"/>
      <c r="G14" s="39"/>
      <c r="H14" s="40"/>
    </row>
    <row r="15" spans="1:11" ht="25.5" customHeight="1">
      <c r="A15" s="638"/>
      <c r="B15" s="617"/>
      <c r="C15" s="605"/>
      <c r="D15" s="608"/>
      <c r="E15" s="609"/>
      <c r="F15" s="610"/>
      <c r="G15" s="39"/>
      <c r="H15" s="40"/>
    </row>
    <row r="16" spans="1:11" ht="25.5" customHeight="1">
      <c r="A16" s="638"/>
      <c r="B16" s="617"/>
      <c r="C16" s="605"/>
      <c r="D16" s="607" t="s">
        <v>321</v>
      </c>
      <c r="E16" s="607"/>
      <c r="F16" s="607"/>
      <c r="G16" s="458"/>
      <c r="H16" s="459"/>
    </row>
    <row r="17" spans="1:8" ht="25.5" customHeight="1">
      <c r="A17" s="638"/>
      <c r="B17" s="618"/>
      <c r="C17" s="606"/>
      <c r="D17" s="640"/>
      <c r="E17" s="640"/>
      <c r="F17" s="640"/>
      <c r="G17" s="467" t="s">
        <v>46</v>
      </c>
      <c r="H17" s="468"/>
    </row>
    <row r="18" spans="1:8" ht="25.5" customHeight="1" thickBot="1">
      <c r="A18" s="639"/>
      <c r="B18" s="43"/>
      <c r="C18" s="43"/>
      <c r="D18" s="461"/>
      <c r="E18" s="461"/>
      <c r="F18" s="464"/>
      <c r="G18" s="465" t="s">
        <v>47</v>
      </c>
      <c r="H18" s="489">
        <f>H12+H17</f>
        <v>0</v>
      </c>
    </row>
    <row r="19" spans="1:8" ht="25.5" customHeight="1">
      <c r="A19" s="621" t="s">
        <v>22</v>
      </c>
      <c r="B19" s="68"/>
      <c r="C19" s="9" t="s">
        <v>39</v>
      </c>
      <c r="D19" s="69" t="s">
        <v>48</v>
      </c>
      <c r="E19" s="623" t="s">
        <v>49</v>
      </c>
      <c r="F19" s="624"/>
      <c r="G19" s="44" t="s">
        <v>50</v>
      </c>
      <c r="H19" s="519" t="s">
        <v>42</v>
      </c>
    </row>
    <row r="20" spans="1:8" ht="25.5" customHeight="1">
      <c r="A20" s="621"/>
      <c r="B20" s="625" t="s">
        <v>43</v>
      </c>
      <c r="C20" s="457" t="s">
        <v>18</v>
      </c>
      <c r="D20" s="490" t="str">
        <f>_xlfn.XLOOKUP(C20,'05_見積書整理表'!B:B,'05_見積書整理表'!D:D,"")</f>
        <v/>
      </c>
      <c r="E20" s="607"/>
      <c r="F20" s="607"/>
      <c r="G20" s="486" t="str">
        <f>_xlfn.XLOOKUP(C20,'05_見積書整理表'!B:B,'05_見積書整理表'!G:G,"")</f>
        <v/>
      </c>
      <c r="H20" s="487" t="str">
        <f>_xlfn.XLOOKUP(C20,'05_見積書整理表'!B:B,'05_見積書整理表'!O:O,"")</f>
        <v/>
      </c>
    </row>
    <row r="21" spans="1:8" ht="25.5" customHeight="1">
      <c r="A21" s="621"/>
      <c r="B21" s="617"/>
      <c r="C21" s="457" t="s">
        <v>20</v>
      </c>
      <c r="D21" s="490" t="str">
        <f>_xlfn.XLOOKUP(C21,'05_見積書整理表'!B:B,'05_見積書整理表'!D:D,"")</f>
        <v/>
      </c>
      <c r="E21" s="607"/>
      <c r="F21" s="607"/>
      <c r="G21" s="486" t="str">
        <f>_xlfn.XLOOKUP(C21,'05_見積書整理表'!B:B,'05_見積書整理表'!G:G,"")</f>
        <v/>
      </c>
      <c r="H21" s="487" t="str">
        <f>_xlfn.XLOOKUP(C21,'05_見積書整理表'!B:B,'05_見積書整理表'!O:O,"")</f>
        <v/>
      </c>
    </row>
    <row r="22" spans="1:8" ht="25.5" customHeight="1">
      <c r="A22" s="621"/>
      <c r="B22" s="617"/>
      <c r="C22" s="457" t="s">
        <v>21</v>
      </c>
      <c r="D22" s="490" t="str">
        <f>_xlfn.XLOOKUP(C22,'05_見積書整理表'!B:B,'05_見積書整理表'!D:D,"")</f>
        <v/>
      </c>
      <c r="E22" s="607"/>
      <c r="F22" s="607"/>
      <c r="G22" s="486" t="str">
        <f>_xlfn.XLOOKUP(C22,'05_見積書整理表'!B:B,'05_見積書整理表'!G:G,"")</f>
        <v/>
      </c>
      <c r="H22" s="487" t="str">
        <f>_xlfn.XLOOKUP(C22,'05_見積書整理表'!B:B,'05_見積書整理表'!O:O,"")</f>
        <v/>
      </c>
    </row>
    <row r="23" spans="1:8" ht="25.5" customHeight="1">
      <c r="A23" s="621"/>
      <c r="B23" s="617"/>
      <c r="C23" s="457" t="s">
        <v>23</v>
      </c>
      <c r="D23" s="490" t="str">
        <f>_xlfn.XLOOKUP(C23,'05_見積書整理表'!B:B,'05_見積書整理表'!D:D,"")</f>
        <v/>
      </c>
      <c r="E23" s="607"/>
      <c r="F23" s="607"/>
      <c r="G23" s="486" t="str">
        <f>_xlfn.XLOOKUP(C23,'05_見積書整理表'!B:B,'05_見積書整理表'!G:G,"")</f>
        <v/>
      </c>
      <c r="H23" s="487" t="str">
        <f>_xlfn.XLOOKUP(C23,'05_見積書整理表'!B:B,'05_見積書整理表'!O:O,"")</f>
        <v/>
      </c>
    </row>
    <row r="24" spans="1:8" ht="25.5" customHeight="1">
      <c r="A24" s="621"/>
      <c r="B24" s="617"/>
      <c r="C24" s="457" t="s">
        <v>24</v>
      </c>
      <c r="D24" s="490" t="str">
        <f>_xlfn.XLOOKUP(C24,'05_見積書整理表'!B:B,'05_見積書整理表'!D:D,"")</f>
        <v/>
      </c>
      <c r="E24" s="607"/>
      <c r="F24" s="607"/>
      <c r="G24" s="486" t="str">
        <f>_xlfn.XLOOKUP(C24,'05_見積書整理表'!B:B,'05_見積書整理表'!G:G,"")</f>
        <v/>
      </c>
      <c r="H24" s="487" t="str">
        <f>_xlfn.XLOOKUP(C24,'05_見積書整理表'!B:B,'05_見積書整理表'!O:O,"")</f>
        <v/>
      </c>
    </row>
    <row r="25" spans="1:8" ht="25.5" customHeight="1">
      <c r="A25" s="621"/>
      <c r="B25" s="617"/>
      <c r="C25" s="457" t="s">
        <v>25</v>
      </c>
      <c r="D25" s="490" t="str">
        <f>_xlfn.XLOOKUP(C25,'05_見積書整理表'!B:B,'05_見積書整理表'!D:D,"")</f>
        <v/>
      </c>
      <c r="E25" s="607"/>
      <c r="F25" s="607"/>
      <c r="G25" s="486" t="str">
        <f>_xlfn.XLOOKUP(C25,'05_見積書整理表'!B:B,'05_見積書整理表'!G:G,"")</f>
        <v/>
      </c>
      <c r="H25" s="487" t="str">
        <f>_xlfn.XLOOKUP(C25,'05_見積書整理表'!B:B,'05_見積書整理表'!O:O,"")</f>
        <v/>
      </c>
    </row>
    <row r="26" spans="1:8" ht="25.5" customHeight="1">
      <c r="A26" s="621"/>
      <c r="B26" s="617"/>
      <c r="C26" s="457" t="s">
        <v>27</v>
      </c>
      <c r="D26" s="490" t="str">
        <f>_xlfn.XLOOKUP(C26,'05_見積書整理表'!B:B,'05_見積書整理表'!D:D,"")</f>
        <v/>
      </c>
      <c r="E26" s="607"/>
      <c r="F26" s="607"/>
      <c r="G26" s="486" t="str">
        <f>_xlfn.XLOOKUP(C26,'05_見積書整理表'!B:B,'05_見積書整理表'!G:G,"")</f>
        <v/>
      </c>
      <c r="H26" s="487" t="str">
        <f>_xlfn.XLOOKUP(C26,'05_見積書整理表'!B:B,'05_見積書整理表'!O:O,"")</f>
        <v/>
      </c>
    </row>
    <row r="27" spans="1:8" ht="25.5" customHeight="1">
      <c r="A27" s="621"/>
      <c r="B27" s="617"/>
      <c r="C27" s="457" t="s">
        <v>28</v>
      </c>
      <c r="D27" s="490" t="str">
        <f>_xlfn.XLOOKUP(C27,'05_見積書整理表'!B:B,'05_見積書整理表'!D:D,"")</f>
        <v/>
      </c>
      <c r="E27" s="607"/>
      <c r="F27" s="607"/>
      <c r="G27" s="486" t="str">
        <f>_xlfn.XLOOKUP(C27,'05_見積書整理表'!B:B,'05_見積書整理表'!G:G,"")</f>
        <v/>
      </c>
      <c r="H27" s="487" t="str">
        <f>_xlfn.XLOOKUP(C27,'05_見積書整理表'!B:B,'05_見積書整理表'!O:O,"")</f>
        <v/>
      </c>
    </row>
    <row r="28" spans="1:8" ht="25.5" customHeight="1">
      <c r="A28" s="621"/>
      <c r="B28" s="617"/>
      <c r="C28" s="457" t="s">
        <v>29</v>
      </c>
      <c r="D28" s="490" t="str">
        <f>_xlfn.XLOOKUP(C28,'05_見積書整理表'!B:B,'05_見積書整理表'!D:D,"")</f>
        <v/>
      </c>
      <c r="E28" s="607"/>
      <c r="F28" s="607"/>
      <c r="G28" s="486" t="str">
        <f>_xlfn.XLOOKUP(C28,'05_見積書整理表'!B:B,'05_見積書整理表'!G:G,"")</f>
        <v/>
      </c>
      <c r="H28" s="487" t="str">
        <f>_xlfn.XLOOKUP(C28,'05_見積書整理表'!B:B,'05_見積書整理表'!O:O,"")</f>
        <v/>
      </c>
    </row>
    <row r="29" spans="1:8" ht="25.5" customHeight="1">
      <c r="A29" s="621"/>
      <c r="B29" s="617"/>
      <c r="C29" s="73"/>
      <c r="D29" s="471"/>
      <c r="E29" s="602" t="s">
        <v>321</v>
      </c>
      <c r="F29" s="603"/>
      <c r="G29" s="472"/>
      <c r="H29" s="463"/>
    </row>
    <row r="30" spans="1:8" ht="25.5" customHeight="1">
      <c r="A30" s="621"/>
      <c r="B30" s="618"/>
      <c r="C30" s="73"/>
      <c r="D30" s="47"/>
      <c r="E30" s="615"/>
      <c r="F30" s="616"/>
      <c r="G30" s="460" t="s">
        <v>51</v>
      </c>
      <c r="H30" s="488">
        <f>SUM(H20:H29)</f>
        <v>0</v>
      </c>
    </row>
    <row r="31" spans="1:8" ht="25.5" customHeight="1">
      <c r="A31" s="621"/>
      <c r="B31" s="617" t="s">
        <v>45</v>
      </c>
      <c r="C31" s="604"/>
      <c r="D31" s="45"/>
      <c r="E31" s="619"/>
      <c r="F31" s="620"/>
      <c r="G31" s="48"/>
      <c r="H31" s="40"/>
    </row>
    <row r="32" spans="1:8" ht="25.5" customHeight="1">
      <c r="A32" s="621"/>
      <c r="B32" s="617"/>
      <c r="C32" s="605"/>
      <c r="D32" s="45"/>
      <c r="E32" s="608"/>
      <c r="F32" s="610"/>
      <c r="G32" s="46"/>
      <c r="H32" s="40"/>
    </row>
    <row r="33" spans="1:9" ht="25.5" customHeight="1">
      <c r="A33" s="621"/>
      <c r="B33" s="617"/>
      <c r="C33" s="605"/>
      <c r="D33" s="45"/>
      <c r="E33" s="608"/>
      <c r="F33" s="610"/>
      <c r="G33" s="46"/>
      <c r="H33" s="40"/>
    </row>
    <row r="34" spans="1:9" ht="25.5" customHeight="1">
      <c r="A34" s="621"/>
      <c r="B34" s="617"/>
      <c r="C34" s="605"/>
      <c r="D34" s="45"/>
      <c r="E34" s="608"/>
      <c r="F34" s="610"/>
      <c r="G34" s="46"/>
      <c r="H34" s="40"/>
    </row>
    <row r="35" spans="1:9" ht="25.5" customHeight="1">
      <c r="A35" s="621"/>
      <c r="B35" s="617"/>
      <c r="C35" s="605"/>
      <c r="D35" s="45"/>
      <c r="E35" s="608"/>
      <c r="F35" s="610"/>
      <c r="G35" s="46"/>
      <c r="H35" s="40"/>
    </row>
    <row r="36" spans="1:9" ht="25.5" customHeight="1">
      <c r="A36" s="621"/>
      <c r="B36" s="617"/>
      <c r="C36" s="605"/>
      <c r="D36" s="466"/>
      <c r="E36" s="602" t="s">
        <v>321</v>
      </c>
      <c r="F36" s="603"/>
      <c r="G36" s="470"/>
      <c r="H36" s="459"/>
    </row>
    <row r="37" spans="1:9" ht="25.5" customHeight="1">
      <c r="A37" s="621"/>
      <c r="B37" s="618"/>
      <c r="C37" s="606"/>
      <c r="D37" s="466"/>
      <c r="E37" s="611"/>
      <c r="F37" s="611"/>
      <c r="G37" s="467" t="s">
        <v>52</v>
      </c>
      <c r="H37" s="468"/>
    </row>
    <row r="38" spans="1:9" ht="25.5" customHeight="1" thickBot="1">
      <c r="A38" s="622"/>
      <c r="B38" s="49"/>
      <c r="C38" s="49"/>
      <c r="G38" s="469" t="s">
        <v>53</v>
      </c>
      <c r="H38" s="491">
        <f>H30+H37</f>
        <v>0</v>
      </c>
    </row>
    <row r="39" spans="1:9" ht="25.5" customHeight="1" thickTop="1" thickBot="1">
      <c r="A39" s="612"/>
      <c r="B39" s="613"/>
      <c r="C39" s="613"/>
      <c r="D39" s="613"/>
      <c r="E39" s="613"/>
      <c r="F39" s="614"/>
      <c r="G39" s="53" t="s">
        <v>54</v>
      </c>
      <c r="H39" s="492">
        <f>H18+H38</f>
        <v>0</v>
      </c>
      <c r="I39" t="s">
        <v>317</v>
      </c>
    </row>
    <row r="40" spans="1:9" ht="25.5" customHeight="1">
      <c r="H40" s="50"/>
    </row>
    <row r="41" spans="1:9">
      <c r="H41" s="50"/>
    </row>
  </sheetData>
  <mergeCells count="44">
    <mergeCell ref="D10:F10"/>
    <mergeCell ref="D12:F12"/>
    <mergeCell ref="I1:K1"/>
    <mergeCell ref="A4:H4"/>
    <mergeCell ref="A5:E5"/>
    <mergeCell ref="F5:H5"/>
    <mergeCell ref="A6:A18"/>
    <mergeCell ref="B7:B12"/>
    <mergeCell ref="D7:F7"/>
    <mergeCell ref="D8:F8"/>
    <mergeCell ref="B13:B17"/>
    <mergeCell ref="D9:F9"/>
    <mergeCell ref="D17:F17"/>
    <mergeCell ref="D13:F13"/>
    <mergeCell ref="D6:F6"/>
    <mergeCell ref="D11:F11"/>
    <mergeCell ref="A39:F39"/>
    <mergeCell ref="E26:F26"/>
    <mergeCell ref="E27:F27"/>
    <mergeCell ref="E28:F28"/>
    <mergeCell ref="E30:F30"/>
    <mergeCell ref="B31:B37"/>
    <mergeCell ref="E31:F31"/>
    <mergeCell ref="E32:F32"/>
    <mergeCell ref="E33:F33"/>
    <mergeCell ref="E35:F35"/>
    <mergeCell ref="A19:A38"/>
    <mergeCell ref="E19:F19"/>
    <mergeCell ref="B20:B30"/>
    <mergeCell ref="E20:F20"/>
    <mergeCell ref="E21:F21"/>
    <mergeCell ref="E34:F34"/>
    <mergeCell ref="E29:F29"/>
    <mergeCell ref="C13:C17"/>
    <mergeCell ref="C31:C37"/>
    <mergeCell ref="E25:F25"/>
    <mergeCell ref="D14:F14"/>
    <mergeCell ref="D16:F16"/>
    <mergeCell ref="E36:F36"/>
    <mergeCell ref="E37:F37"/>
    <mergeCell ref="E22:F22"/>
    <mergeCell ref="E23:F23"/>
    <mergeCell ref="E24:F24"/>
    <mergeCell ref="D15:F15"/>
  </mergeCells>
  <phoneticPr fontId="11"/>
  <conditionalFormatting sqref="H17 H37">
    <cfRule type="cellIs" dxfId="6" priority="1" operator="equal">
      <formula>""</formula>
    </cfRule>
  </conditionalFormatting>
  <dataValidations count="1">
    <dataValidation showInputMessage="1" showErrorMessage="1" sqref="H2" xr:uid="{00000000-0002-0000-0100-000000000000}"/>
  </dataValidations>
  <printOptions horizontalCentered="1"/>
  <pageMargins left="0.59055118110236227" right="0.39370078740157483" top="0.74803149606299213" bottom="0.55118110236220474" header="0.51181102362204722" footer="0.19685039370078741"/>
  <pageSetup paperSize="9" scale="63" orientation="portrait" cellComments="asDisplayed"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44B1BBC3-0AEF-4623-B3FB-B4A0F615DED5}">
            <xm:f>H39='05_見積書整理表'!K66</xm:f>
            <x14:dxf>
              <font>
                <color rgb="FFFF0000"/>
              </font>
            </x14:dxf>
          </x14:cfRule>
          <xm:sqref>I39</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indexed="33"/>
    <pageSetUpPr fitToPage="1"/>
  </sheetPr>
  <dimension ref="A1:G28"/>
  <sheetViews>
    <sheetView view="pageBreakPreview" zoomScaleNormal="85" zoomScaleSheetLayoutView="100" workbookViewId="0">
      <selection activeCell="Q24" sqref="Q24"/>
    </sheetView>
  </sheetViews>
  <sheetFormatPr defaultRowHeight="13"/>
  <cols>
    <col min="1" max="2" width="20.6328125" customWidth="1"/>
    <col min="3" max="6" width="8.36328125" customWidth="1"/>
    <col min="7" max="7" width="25.81640625" customWidth="1"/>
    <col min="8" max="8" width="12.08984375" bestFit="1" customWidth="1"/>
  </cols>
  <sheetData>
    <row r="1" spans="1:7">
      <c r="F1" s="644" t="s">
        <v>55</v>
      </c>
      <c r="G1" s="644"/>
    </row>
    <row r="2" spans="1:7" ht="6.75" customHeight="1"/>
    <row r="3" spans="1:7" ht="28.5" customHeight="1">
      <c r="A3" s="645" t="s">
        <v>340</v>
      </c>
      <c r="B3" s="646"/>
      <c r="C3" s="646"/>
      <c r="D3" s="646"/>
      <c r="E3" s="646"/>
      <c r="F3" s="646"/>
      <c r="G3" s="646"/>
    </row>
    <row r="4" spans="1:7" s="5" customFormat="1" ht="5.25" customHeight="1">
      <c r="A4" s="4"/>
      <c r="B4" s="4"/>
      <c r="C4" s="4"/>
      <c r="D4" s="4"/>
      <c r="E4" s="4"/>
      <c r="F4" s="4"/>
      <c r="G4" s="4"/>
    </row>
    <row r="5" spans="1:7" ht="13.5" thickBot="1">
      <c r="F5" s="56" t="s">
        <v>56</v>
      </c>
      <c r="G5" s="56">
        <f>'02_様式7-1'!B8</f>
        <v>0</v>
      </c>
    </row>
    <row r="6" spans="1:7" ht="29.25" customHeight="1">
      <c r="A6" s="647" t="s">
        <v>57</v>
      </c>
      <c r="B6" s="649" t="s">
        <v>58</v>
      </c>
      <c r="C6" s="651" t="s">
        <v>59</v>
      </c>
      <c r="D6" s="649"/>
      <c r="E6" s="649" t="s">
        <v>60</v>
      </c>
      <c r="F6" s="649"/>
      <c r="G6" s="652" t="s">
        <v>61</v>
      </c>
    </row>
    <row r="7" spans="1:7" ht="29.25" customHeight="1">
      <c r="A7" s="648"/>
      <c r="B7" s="650"/>
      <c r="C7" s="57" t="s">
        <v>62</v>
      </c>
      <c r="D7" s="74" t="s">
        <v>63</v>
      </c>
      <c r="E7" s="74" t="s">
        <v>64</v>
      </c>
      <c r="F7" s="74" t="s">
        <v>65</v>
      </c>
      <c r="G7" s="653"/>
    </row>
    <row r="8" spans="1:7" ht="20.25" customHeight="1">
      <c r="A8" s="70"/>
      <c r="B8" s="58"/>
      <c r="D8" s="59"/>
      <c r="F8" s="59"/>
      <c r="G8" s="60"/>
    </row>
    <row r="9" spans="1:7" ht="20.25" customHeight="1">
      <c r="A9" s="70"/>
      <c r="B9" s="58"/>
      <c r="D9" s="58"/>
      <c r="F9" s="58"/>
      <c r="G9" s="60"/>
    </row>
    <row r="10" spans="1:7" ht="20.25" customHeight="1">
      <c r="A10" s="70"/>
      <c r="B10" s="58"/>
      <c r="D10" s="58"/>
      <c r="F10" s="58"/>
      <c r="G10" s="60"/>
    </row>
    <row r="11" spans="1:7" ht="20.25" customHeight="1">
      <c r="A11" s="70"/>
      <c r="B11" s="58"/>
      <c r="D11" s="58"/>
      <c r="F11" s="58"/>
      <c r="G11" s="60"/>
    </row>
    <row r="12" spans="1:7" ht="20.25" customHeight="1">
      <c r="A12" s="70"/>
      <c r="B12" s="58"/>
      <c r="D12" s="58"/>
      <c r="F12" s="58"/>
      <c r="G12" s="60"/>
    </row>
    <row r="13" spans="1:7" ht="20.25" customHeight="1">
      <c r="A13" s="70"/>
      <c r="B13" s="58"/>
      <c r="D13" s="58"/>
      <c r="F13" s="58"/>
      <c r="G13" s="60"/>
    </row>
    <row r="14" spans="1:7" ht="20.25" customHeight="1">
      <c r="A14" s="70"/>
      <c r="B14" s="58"/>
      <c r="D14" s="58"/>
      <c r="F14" s="58"/>
      <c r="G14" s="60"/>
    </row>
    <row r="15" spans="1:7" ht="20.25" customHeight="1">
      <c r="A15" s="70"/>
      <c r="B15" s="58"/>
      <c r="D15" s="58"/>
      <c r="F15" s="58"/>
      <c r="G15" s="60"/>
    </row>
    <row r="16" spans="1:7" ht="20.25" customHeight="1">
      <c r="A16" s="70"/>
      <c r="B16" s="58"/>
      <c r="D16" s="58"/>
      <c r="F16" s="58"/>
      <c r="G16" s="60"/>
    </row>
    <row r="17" spans="1:7" ht="20.25" customHeight="1">
      <c r="A17" s="70"/>
      <c r="B17" s="58"/>
      <c r="D17" s="58"/>
      <c r="F17" s="58"/>
      <c r="G17" s="60"/>
    </row>
    <row r="18" spans="1:7" ht="20.25" customHeight="1">
      <c r="A18" s="70"/>
      <c r="B18" s="58"/>
      <c r="D18" s="58"/>
      <c r="F18" s="58"/>
      <c r="G18" s="60"/>
    </row>
    <row r="19" spans="1:7" ht="20.25" customHeight="1">
      <c r="A19" s="70" t="s">
        <v>66</v>
      </c>
      <c r="B19" s="58"/>
      <c r="D19" s="58"/>
      <c r="F19" s="58"/>
      <c r="G19" s="60"/>
    </row>
    <row r="20" spans="1:7" ht="20.25" customHeight="1">
      <c r="A20" s="70"/>
      <c r="B20" s="58"/>
      <c r="D20" s="58"/>
      <c r="F20" s="58"/>
      <c r="G20" s="60"/>
    </row>
    <row r="21" spans="1:7" ht="20.25" customHeight="1">
      <c r="A21" s="70"/>
      <c r="B21" s="58"/>
      <c r="D21" s="58"/>
      <c r="F21" s="58"/>
      <c r="G21" s="60"/>
    </row>
    <row r="22" spans="1:7" ht="20.25" customHeight="1">
      <c r="A22" s="70"/>
      <c r="B22" s="58"/>
      <c r="D22" s="58"/>
      <c r="F22" s="58"/>
      <c r="G22" s="60"/>
    </row>
    <row r="23" spans="1:7" ht="20.25" customHeight="1">
      <c r="A23" s="70"/>
      <c r="B23" s="58"/>
      <c r="D23" s="58"/>
      <c r="F23" s="58"/>
      <c r="G23" s="60"/>
    </row>
    <row r="24" spans="1:7" ht="29.25" customHeight="1" thickBot="1">
      <c r="A24" s="655" t="s">
        <v>67</v>
      </c>
      <c r="B24" s="656"/>
      <c r="C24" s="494">
        <f>SUM(C8:C23)</f>
        <v>0</v>
      </c>
      <c r="D24" s="494">
        <f>SUM(D8:D23)</f>
        <v>0</v>
      </c>
      <c r="E24" s="494">
        <f>SUM(E8:E23)</f>
        <v>0</v>
      </c>
      <c r="F24" s="494">
        <f>SUM(F8:F23)</f>
        <v>0</v>
      </c>
      <c r="G24" s="71"/>
    </row>
    <row r="25" spans="1:7" ht="5.25" customHeight="1">
      <c r="A25" s="657"/>
      <c r="B25" s="657"/>
      <c r="C25" s="657"/>
      <c r="D25" s="657"/>
      <c r="E25" s="657"/>
      <c r="F25" s="657"/>
      <c r="G25" s="657"/>
    </row>
    <row r="26" spans="1:7">
      <c r="A26" s="654" t="s">
        <v>68</v>
      </c>
      <c r="B26" s="654"/>
      <c r="C26" s="654"/>
      <c r="D26" s="654"/>
      <c r="E26" s="654"/>
      <c r="F26" s="654"/>
      <c r="G26" s="654"/>
    </row>
    <row r="27" spans="1:7">
      <c r="A27" s="654" t="s">
        <v>69</v>
      </c>
      <c r="B27" s="654"/>
      <c r="C27" s="654"/>
      <c r="D27" s="654"/>
      <c r="E27" s="654"/>
      <c r="F27" s="654"/>
      <c r="G27" s="654"/>
    </row>
    <row r="28" spans="1:7">
      <c r="A28" s="654" t="s">
        <v>70</v>
      </c>
      <c r="B28" s="654"/>
      <c r="C28" s="654"/>
      <c r="D28" s="654"/>
      <c r="E28" s="654"/>
      <c r="F28" s="654"/>
      <c r="G28" s="654"/>
    </row>
  </sheetData>
  <dataConsolidate/>
  <mergeCells count="12">
    <mergeCell ref="A26:G26"/>
    <mergeCell ref="A27:G27"/>
    <mergeCell ref="A28:G28"/>
    <mergeCell ref="A24:B24"/>
    <mergeCell ref="A25:G25"/>
    <mergeCell ref="F1:G1"/>
    <mergeCell ref="A3:G3"/>
    <mergeCell ref="A6:A7"/>
    <mergeCell ref="B6:B7"/>
    <mergeCell ref="C6:D6"/>
    <mergeCell ref="E6:F6"/>
    <mergeCell ref="G6:G7"/>
  </mergeCells>
  <phoneticPr fontId="11"/>
  <printOptions horizontalCentered="1"/>
  <pageMargins left="0.78740157480314965" right="0.59055118110236227" top="0.59055118110236227" bottom="0.62992125984251968" header="0.51181102362204722" footer="0.51181102362204722"/>
  <pageSetup paperSize="9" scale="89" orientation="portrait" cellComments="asDisplayed"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9FBCB-C971-487F-85DB-1F18ED735E59}">
  <sheetPr codeName="Sheet5">
    <tabColor rgb="FF00B0F0"/>
    <pageSetUpPr fitToPage="1"/>
  </sheetPr>
  <dimension ref="A1:Q69"/>
  <sheetViews>
    <sheetView view="pageBreakPreview" zoomScale="80" zoomScaleNormal="90" zoomScaleSheetLayoutView="80" workbookViewId="0">
      <selection activeCell="L62" sqref="L62"/>
    </sheetView>
  </sheetViews>
  <sheetFormatPr defaultColWidth="9" defaultRowHeight="13"/>
  <cols>
    <col min="1" max="1" width="5.453125" style="103" customWidth="1"/>
    <col min="2" max="2" width="7.453125" style="104" customWidth="1"/>
    <col min="3" max="3" width="11.08984375" style="103" customWidth="1"/>
    <col min="4" max="4" width="16.453125" style="103" customWidth="1"/>
    <col min="5" max="5" width="16.6328125" style="103" customWidth="1"/>
    <col min="6" max="6" width="11.36328125" style="103" customWidth="1"/>
    <col min="7" max="8" width="9.08984375" style="103" customWidth="1"/>
    <col min="9" max="9" width="14.453125" style="103" customWidth="1"/>
    <col min="10" max="10" width="15.453125" style="103" customWidth="1"/>
    <col min="11" max="11" width="12.81640625" style="103" customWidth="1"/>
    <col min="12" max="12" width="10.453125" style="103" customWidth="1"/>
    <col min="13" max="13" width="6.453125" style="103" customWidth="1"/>
    <col min="14" max="14" width="13.453125" style="103" customWidth="1"/>
    <col min="15" max="15" width="13" style="103" customWidth="1"/>
    <col min="16" max="16" width="11.81640625" style="103" customWidth="1"/>
    <col min="17" max="17" width="16" style="103" customWidth="1"/>
    <col min="18" max="16384" width="9" style="103"/>
  </cols>
  <sheetData>
    <row r="1" spans="1:17">
      <c r="Q1" s="105" t="s">
        <v>156</v>
      </c>
    </row>
    <row r="4" spans="1:17" ht="21.75" customHeight="1">
      <c r="B4" s="658" t="s">
        <v>157</v>
      </c>
      <c r="C4" s="658"/>
      <c r="D4" s="658"/>
      <c r="E4" s="658"/>
      <c r="F4" s="658"/>
      <c r="G4" s="658"/>
      <c r="H4" s="658"/>
      <c r="I4" s="658"/>
      <c r="J4" s="658"/>
      <c r="K4" s="658"/>
      <c r="L4" s="658"/>
      <c r="M4" s="658"/>
      <c r="N4" s="658"/>
      <c r="O4" s="658"/>
      <c r="P4" s="658"/>
      <c r="Q4" s="658"/>
    </row>
    <row r="5" spans="1:17" ht="13.5" thickBot="1"/>
    <row r="6" spans="1:17" ht="27" customHeight="1" thickBot="1">
      <c r="C6" s="475" t="s">
        <v>121</v>
      </c>
      <c r="D6" s="477">
        <f>'02_様式7-1'!G7</f>
        <v>0</v>
      </c>
      <c r="E6" s="476" t="s">
        <v>158</v>
      </c>
      <c r="F6" s="659">
        <f>'02_様式7-1'!B8</f>
        <v>0</v>
      </c>
      <c r="G6" s="659"/>
      <c r="H6" s="660"/>
      <c r="I6" s="475" t="s">
        <v>159</v>
      </c>
      <c r="J6" s="661" t="s">
        <v>219</v>
      </c>
      <c r="K6" s="662"/>
      <c r="L6" s="476" t="s">
        <v>160</v>
      </c>
      <c r="M6" s="663">
        <f>'02_様式7-1'!B10</f>
        <v>0</v>
      </c>
      <c r="N6" s="664"/>
      <c r="O6" s="664"/>
      <c r="P6" s="664"/>
      <c r="Q6" s="665"/>
    </row>
    <row r="8" spans="1:17" ht="13.5" thickBot="1">
      <c r="F8" s="106" t="s">
        <v>161</v>
      </c>
      <c r="I8" s="106" t="s">
        <v>161</v>
      </c>
      <c r="J8" s="106" t="s">
        <v>161</v>
      </c>
      <c r="K8" s="106" t="s">
        <v>161</v>
      </c>
    </row>
    <row r="9" spans="1:17" ht="56.25" customHeight="1">
      <c r="A9" s="107" t="s">
        <v>162</v>
      </c>
      <c r="B9" s="108" t="s">
        <v>39</v>
      </c>
      <c r="C9" s="109" t="s">
        <v>163</v>
      </c>
      <c r="D9" s="473" t="s">
        <v>322</v>
      </c>
      <c r="E9" s="110" t="s">
        <v>164</v>
      </c>
      <c r="F9" s="110" t="s">
        <v>165</v>
      </c>
      <c r="G9" s="111" t="s">
        <v>166</v>
      </c>
      <c r="H9" s="110" t="s">
        <v>167</v>
      </c>
      <c r="I9" s="110" t="s">
        <v>168</v>
      </c>
      <c r="J9" s="110" t="s">
        <v>169</v>
      </c>
      <c r="K9" s="112" t="s">
        <v>170</v>
      </c>
      <c r="L9" s="113" t="s">
        <v>171</v>
      </c>
      <c r="M9" s="114"/>
      <c r="O9" s="115" t="s">
        <v>172</v>
      </c>
      <c r="P9" s="115" t="s">
        <v>173</v>
      </c>
      <c r="Q9" s="116" t="s">
        <v>174</v>
      </c>
    </row>
    <row r="10" spans="1:17" s="125" customFormat="1" ht="63" customHeight="1" thickBot="1">
      <c r="A10" s="117" t="s">
        <v>175</v>
      </c>
      <c r="B10" s="118" t="s">
        <v>176</v>
      </c>
      <c r="C10" s="119" t="s">
        <v>177</v>
      </c>
      <c r="D10" s="474" t="s">
        <v>178</v>
      </c>
      <c r="E10" s="120" t="s">
        <v>179</v>
      </c>
      <c r="F10" s="120" t="s">
        <v>180</v>
      </c>
      <c r="G10" s="474" t="s">
        <v>178</v>
      </c>
      <c r="H10" s="474" t="s">
        <v>178</v>
      </c>
      <c r="I10" s="474" t="s">
        <v>178</v>
      </c>
      <c r="J10" s="120" t="s">
        <v>177</v>
      </c>
      <c r="K10" s="121" t="s">
        <v>180</v>
      </c>
      <c r="L10" s="118" t="s">
        <v>177</v>
      </c>
      <c r="M10" s="122"/>
      <c r="N10" s="123"/>
      <c r="O10" s="124" t="s">
        <v>180</v>
      </c>
      <c r="P10" s="124" t="s">
        <v>180</v>
      </c>
      <c r="Q10" s="118" t="s">
        <v>181</v>
      </c>
    </row>
    <row r="11" spans="1:17">
      <c r="A11" s="104">
        <v>1</v>
      </c>
      <c r="B11" s="126"/>
      <c r="C11" s="127"/>
      <c r="D11" s="128"/>
      <c r="E11" s="129"/>
      <c r="F11" s="495" t="str">
        <f t="shared" ref="F11:F55" si="0">IFERROR(I11/(G11+H11),"0")</f>
        <v>0</v>
      </c>
      <c r="G11" s="130"/>
      <c r="H11" s="130"/>
      <c r="I11" s="131"/>
      <c r="J11" s="130"/>
      <c r="K11" s="497">
        <f t="shared" ref="K11:K55" si="1">IFERROR(I11+J11,"0")</f>
        <v>0</v>
      </c>
      <c r="L11" s="132"/>
      <c r="M11" s="133"/>
      <c r="O11" s="499" t="str">
        <f t="shared" ref="O11:O55" si="2">IFERROR(F11*G11+J11/(G11+H11)*G11,"0")</f>
        <v>0</v>
      </c>
      <c r="P11" s="499" t="str">
        <f t="shared" ref="P11:P55" si="3">IFERROR(F11*H11+J11/(G11+H11)*H11,"0")</f>
        <v>0</v>
      </c>
      <c r="Q11" s="500">
        <f t="shared" ref="Q11:Q55" si="4">IF(AND(ABS(J11)&gt;=0,OR(E11="（イ）複数項目に係る経費",E11="（ア）全体に係る経費")),J11,0)</f>
        <v>0</v>
      </c>
    </row>
    <row r="12" spans="1:17">
      <c r="A12" s="104">
        <v>2</v>
      </c>
      <c r="B12" s="134"/>
      <c r="C12" s="135"/>
      <c r="D12" s="136"/>
      <c r="E12" s="137"/>
      <c r="F12" s="495" t="str">
        <f t="shared" si="0"/>
        <v>0</v>
      </c>
      <c r="G12" s="138"/>
      <c r="H12" s="138"/>
      <c r="I12" s="139"/>
      <c r="J12" s="138"/>
      <c r="K12" s="497">
        <f t="shared" si="1"/>
        <v>0</v>
      </c>
      <c r="L12" s="140"/>
      <c r="M12" s="133"/>
      <c r="O12" s="501" t="str">
        <f t="shared" si="2"/>
        <v>0</v>
      </c>
      <c r="P12" s="501" t="str">
        <f t="shared" si="3"/>
        <v>0</v>
      </c>
      <c r="Q12" s="502">
        <f t="shared" si="4"/>
        <v>0</v>
      </c>
    </row>
    <row r="13" spans="1:17">
      <c r="A13" s="104">
        <v>3</v>
      </c>
      <c r="B13" s="134"/>
      <c r="C13" s="135"/>
      <c r="D13" s="136"/>
      <c r="E13" s="137"/>
      <c r="F13" s="495" t="str">
        <f t="shared" si="0"/>
        <v>0</v>
      </c>
      <c r="G13" s="138"/>
      <c r="H13" s="138"/>
      <c r="I13" s="139"/>
      <c r="J13" s="138"/>
      <c r="K13" s="497">
        <f t="shared" si="1"/>
        <v>0</v>
      </c>
      <c r="L13" s="140"/>
      <c r="M13" s="133"/>
      <c r="O13" s="501" t="str">
        <f t="shared" si="2"/>
        <v>0</v>
      </c>
      <c r="P13" s="501" t="str">
        <f t="shared" si="3"/>
        <v>0</v>
      </c>
      <c r="Q13" s="502">
        <f t="shared" si="4"/>
        <v>0</v>
      </c>
    </row>
    <row r="14" spans="1:17">
      <c r="A14" s="104">
        <v>4</v>
      </c>
      <c r="B14" s="134"/>
      <c r="C14" s="135"/>
      <c r="D14" s="136"/>
      <c r="E14" s="137"/>
      <c r="F14" s="495" t="str">
        <f t="shared" si="0"/>
        <v>0</v>
      </c>
      <c r="G14" s="138"/>
      <c r="H14" s="138"/>
      <c r="I14" s="139"/>
      <c r="J14" s="138"/>
      <c r="K14" s="497">
        <f t="shared" si="1"/>
        <v>0</v>
      </c>
      <c r="L14" s="140"/>
      <c r="M14" s="133"/>
      <c r="O14" s="501" t="str">
        <f t="shared" si="2"/>
        <v>0</v>
      </c>
      <c r="P14" s="501" t="str">
        <f t="shared" si="3"/>
        <v>0</v>
      </c>
      <c r="Q14" s="502">
        <f t="shared" si="4"/>
        <v>0</v>
      </c>
    </row>
    <row r="15" spans="1:17">
      <c r="A15" s="104">
        <v>5</v>
      </c>
      <c r="B15" s="134"/>
      <c r="C15" s="135"/>
      <c r="D15" s="136"/>
      <c r="E15" s="137"/>
      <c r="F15" s="495" t="str">
        <f t="shared" si="0"/>
        <v>0</v>
      </c>
      <c r="G15" s="138"/>
      <c r="H15" s="138"/>
      <c r="I15" s="139"/>
      <c r="J15" s="138"/>
      <c r="K15" s="497">
        <f t="shared" si="1"/>
        <v>0</v>
      </c>
      <c r="L15" s="140"/>
      <c r="M15" s="133"/>
      <c r="O15" s="501" t="str">
        <f t="shared" si="2"/>
        <v>0</v>
      </c>
      <c r="P15" s="501" t="str">
        <f t="shared" si="3"/>
        <v>0</v>
      </c>
      <c r="Q15" s="502">
        <f t="shared" si="4"/>
        <v>0</v>
      </c>
    </row>
    <row r="16" spans="1:17">
      <c r="A16" s="104">
        <v>6</v>
      </c>
      <c r="B16" s="134"/>
      <c r="C16" s="135"/>
      <c r="D16" s="136"/>
      <c r="E16" s="137"/>
      <c r="F16" s="495" t="str">
        <f t="shared" si="0"/>
        <v>0</v>
      </c>
      <c r="G16" s="138"/>
      <c r="H16" s="138"/>
      <c r="I16" s="139"/>
      <c r="J16" s="138"/>
      <c r="K16" s="497">
        <f t="shared" si="1"/>
        <v>0</v>
      </c>
      <c r="L16" s="140"/>
      <c r="M16" s="133"/>
      <c r="O16" s="501" t="str">
        <f t="shared" si="2"/>
        <v>0</v>
      </c>
      <c r="P16" s="501" t="str">
        <f t="shared" si="3"/>
        <v>0</v>
      </c>
      <c r="Q16" s="502">
        <f t="shared" si="4"/>
        <v>0</v>
      </c>
    </row>
    <row r="17" spans="1:17">
      <c r="A17" s="104">
        <v>7</v>
      </c>
      <c r="B17" s="134"/>
      <c r="C17" s="135"/>
      <c r="D17" s="136"/>
      <c r="E17" s="137"/>
      <c r="F17" s="495" t="str">
        <f t="shared" si="0"/>
        <v>0</v>
      </c>
      <c r="G17" s="138"/>
      <c r="H17" s="138"/>
      <c r="I17" s="139"/>
      <c r="J17" s="138"/>
      <c r="K17" s="497">
        <f t="shared" si="1"/>
        <v>0</v>
      </c>
      <c r="L17" s="140"/>
      <c r="M17" s="133"/>
      <c r="O17" s="501" t="str">
        <f t="shared" si="2"/>
        <v>0</v>
      </c>
      <c r="P17" s="501" t="str">
        <f t="shared" si="3"/>
        <v>0</v>
      </c>
      <c r="Q17" s="502">
        <f t="shared" si="4"/>
        <v>0</v>
      </c>
    </row>
    <row r="18" spans="1:17">
      <c r="A18" s="104">
        <v>8</v>
      </c>
      <c r="B18" s="134"/>
      <c r="C18" s="135"/>
      <c r="D18" s="136"/>
      <c r="E18" s="137"/>
      <c r="F18" s="495" t="str">
        <f t="shared" si="0"/>
        <v>0</v>
      </c>
      <c r="G18" s="138"/>
      <c r="H18" s="138"/>
      <c r="I18" s="139"/>
      <c r="J18" s="138"/>
      <c r="K18" s="497">
        <f t="shared" si="1"/>
        <v>0</v>
      </c>
      <c r="L18" s="140"/>
      <c r="M18" s="133"/>
      <c r="O18" s="501" t="str">
        <f t="shared" si="2"/>
        <v>0</v>
      </c>
      <c r="P18" s="501" t="str">
        <f t="shared" si="3"/>
        <v>0</v>
      </c>
      <c r="Q18" s="502">
        <f t="shared" si="4"/>
        <v>0</v>
      </c>
    </row>
    <row r="19" spans="1:17">
      <c r="A19" s="104">
        <v>9</v>
      </c>
      <c r="B19" s="134"/>
      <c r="C19" s="135"/>
      <c r="D19" s="136"/>
      <c r="E19" s="137"/>
      <c r="F19" s="495" t="str">
        <f t="shared" si="0"/>
        <v>0</v>
      </c>
      <c r="G19" s="138"/>
      <c r="H19" s="138"/>
      <c r="I19" s="139"/>
      <c r="J19" s="138"/>
      <c r="K19" s="497">
        <f t="shared" si="1"/>
        <v>0</v>
      </c>
      <c r="L19" s="140"/>
      <c r="M19" s="133"/>
      <c r="O19" s="501" t="str">
        <f t="shared" si="2"/>
        <v>0</v>
      </c>
      <c r="P19" s="501" t="str">
        <f t="shared" si="3"/>
        <v>0</v>
      </c>
      <c r="Q19" s="502">
        <f t="shared" si="4"/>
        <v>0</v>
      </c>
    </row>
    <row r="20" spans="1:17">
      <c r="A20" s="104">
        <v>10</v>
      </c>
      <c r="B20" s="134"/>
      <c r="C20" s="135"/>
      <c r="D20" s="136"/>
      <c r="E20" s="137"/>
      <c r="F20" s="495" t="str">
        <f t="shared" si="0"/>
        <v>0</v>
      </c>
      <c r="G20" s="138"/>
      <c r="H20" s="138"/>
      <c r="I20" s="139"/>
      <c r="J20" s="138"/>
      <c r="K20" s="497">
        <f t="shared" si="1"/>
        <v>0</v>
      </c>
      <c r="L20" s="140"/>
      <c r="M20" s="133"/>
      <c r="O20" s="501" t="str">
        <f t="shared" si="2"/>
        <v>0</v>
      </c>
      <c r="P20" s="501" t="str">
        <f t="shared" si="3"/>
        <v>0</v>
      </c>
      <c r="Q20" s="502">
        <f t="shared" si="4"/>
        <v>0</v>
      </c>
    </row>
    <row r="21" spans="1:17">
      <c r="A21" s="104">
        <v>11</v>
      </c>
      <c r="B21" s="134"/>
      <c r="C21" s="135"/>
      <c r="D21" s="136"/>
      <c r="E21" s="137"/>
      <c r="F21" s="495" t="str">
        <f t="shared" si="0"/>
        <v>0</v>
      </c>
      <c r="G21" s="138"/>
      <c r="H21" s="138"/>
      <c r="I21" s="139"/>
      <c r="J21" s="138"/>
      <c r="K21" s="497">
        <f t="shared" si="1"/>
        <v>0</v>
      </c>
      <c r="L21" s="140"/>
      <c r="M21" s="133"/>
      <c r="O21" s="501" t="str">
        <f t="shared" si="2"/>
        <v>0</v>
      </c>
      <c r="P21" s="501" t="str">
        <f t="shared" si="3"/>
        <v>0</v>
      </c>
      <c r="Q21" s="502">
        <f t="shared" si="4"/>
        <v>0</v>
      </c>
    </row>
    <row r="22" spans="1:17">
      <c r="A22" s="104">
        <v>12</v>
      </c>
      <c r="B22" s="134"/>
      <c r="C22" s="135"/>
      <c r="D22" s="136"/>
      <c r="E22" s="137"/>
      <c r="F22" s="495" t="str">
        <f t="shared" si="0"/>
        <v>0</v>
      </c>
      <c r="G22" s="138"/>
      <c r="H22" s="138"/>
      <c r="I22" s="139"/>
      <c r="J22" s="138"/>
      <c r="K22" s="497">
        <f t="shared" si="1"/>
        <v>0</v>
      </c>
      <c r="L22" s="140"/>
      <c r="M22" s="133"/>
      <c r="O22" s="501" t="str">
        <f t="shared" si="2"/>
        <v>0</v>
      </c>
      <c r="P22" s="501" t="str">
        <f t="shared" si="3"/>
        <v>0</v>
      </c>
      <c r="Q22" s="502">
        <f t="shared" si="4"/>
        <v>0</v>
      </c>
    </row>
    <row r="23" spans="1:17">
      <c r="A23" s="104">
        <v>13</v>
      </c>
      <c r="B23" s="134"/>
      <c r="C23" s="135"/>
      <c r="D23" s="136"/>
      <c r="E23" s="137"/>
      <c r="F23" s="495" t="str">
        <f t="shared" si="0"/>
        <v>0</v>
      </c>
      <c r="G23" s="138"/>
      <c r="H23" s="138"/>
      <c r="I23" s="139"/>
      <c r="J23" s="138"/>
      <c r="K23" s="497">
        <f t="shared" si="1"/>
        <v>0</v>
      </c>
      <c r="L23" s="140"/>
      <c r="M23" s="133"/>
      <c r="O23" s="501" t="str">
        <f t="shared" si="2"/>
        <v>0</v>
      </c>
      <c r="P23" s="501" t="str">
        <f t="shared" si="3"/>
        <v>0</v>
      </c>
      <c r="Q23" s="502">
        <f t="shared" si="4"/>
        <v>0</v>
      </c>
    </row>
    <row r="24" spans="1:17">
      <c r="A24" s="104">
        <v>14</v>
      </c>
      <c r="B24" s="134"/>
      <c r="C24" s="135"/>
      <c r="D24" s="136"/>
      <c r="E24" s="137"/>
      <c r="F24" s="495" t="str">
        <f t="shared" si="0"/>
        <v>0</v>
      </c>
      <c r="G24" s="138"/>
      <c r="H24" s="138"/>
      <c r="I24" s="139"/>
      <c r="J24" s="138"/>
      <c r="K24" s="497">
        <f t="shared" si="1"/>
        <v>0</v>
      </c>
      <c r="L24" s="140"/>
      <c r="M24" s="133"/>
      <c r="O24" s="501" t="str">
        <f t="shared" si="2"/>
        <v>0</v>
      </c>
      <c r="P24" s="501" t="str">
        <f t="shared" si="3"/>
        <v>0</v>
      </c>
      <c r="Q24" s="502">
        <f t="shared" si="4"/>
        <v>0</v>
      </c>
    </row>
    <row r="25" spans="1:17">
      <c r="A25" s="104">
        <v>15</v>
      </c>
      <c r="B25" s="134"/>
      <c r="C25" s="135"/>
      <c r="D25" s="136"/>
      <c r="E25" s="137"/>
      <c r="F25" s="495" t="str">
        <f t="shared" si="0"/>
        <v>0</v>
      </c>
      <c r="G25" s="138"/>
      <c r="H25" s="138"/>
      <c r="I25" s="139"/>
      <c r="J25" s="138"/>
      <c r="K25" s="497">
        <f t="shared" si="1"/>
        <v>0</v>
      </c>
      <c r="L25" s="140"/>
      <c r="M25" s="133"/>
      <c r="O25" s="501" t="str">
        <f t="shared" si="2"/>
        <v>0</v>
      </c>
      <c r="P25" s="501" t="str">
        <f t="shared" si="3"/>
        <v>0</v>
      </c>
      <c r="Q25" s="502">
        <f t="shared" si="4"/>
        <v>0</v>
      </c>
    </row>
    <row r="26" spans="1:17">
      <c r="A26" s="104">
        <v>16</v>
      </c>
      <c r="B26" s="134"/>
      <c r="C26" s="135"/>
      <c r="D26" s="136"/>
      <c r="E26" s="137"/>
      <c r="F26" s="495" t="str">
        <f t="shared" si="0"/>
        <v>0</v>
      </c>
      <c r="G26" s="138"/>
      <c r="H26" s="138"/>
      <c r="I26" s="139"/>
      <c r="J26" s="138"/>
      <c r="K26" s="497">
        <f t="shared" si="1"/>
        <v>0</v>
      </c>
      <c r="L26" s="140"/>
      <c r="M26" s="133"/>
      <c r="O26" s="501" t="str">
        <f t="shared" si="2"/>
        <v>0</v>
      </c>
      <c r="P26" s="501" t="str">
        <f t="shared" si="3"/>
        <v>0</v>
      </c>
      <c r="Q26" s="502">
        <f t="shared" si="4"/>
        <v>0</v>
      </c>
    </row>
    <row r="27" spans="1:17">
      <c r="A27" s="104">
        <v>17</v>
      </c>
      <c r="B27" s="134"/>
      <c r="C27" s="135"/>
      <c r="D27" s="136"/>
      <c r="E27" s="137"/>
      <c r="F27" s="495" t="str">
        <f t="shared" si="0"/>
        <v>0</v>
      </c>
      <c r="G27" s="138"/>
      <c r="H27" s="138"/>
      <c r="I27" s="139"/>
      <c r="J27" s="138"/>
      <c r="K27" s="497">
        <f t="shared" si="1"/>
        <v>0</v>
      </c>
      <c r="L27" s="140"/>
      <c r="M27" s="133"/>
      <c r="O27" s="501" t="str">
        <f t="shared" si="2"/>
        <v>0</v>
      </c>
      <c r="P27" s="501" t="str">
        <f t="shared" si="3"/>
        <v>0</v>
      </c>
      <c r="Q27" s="502">
        <f t="shared" si="4"/>
        <v>0</v>
      </c>
    </row>
    <row r="28" spans="1:17">
      <c r="A28" s="104">
        <v>18</v>
      </c>
      <c r="B28" s="134"/>
      <c r="C28" s="135"/>
      <c r="D28" s="136"/>
      <c r="E28" s="137"/>
      <c r="F28" s="495" t="str">
        <f t="shared" si="0"/>
        <v>0</v>
      </c>
      <c r="G28" s="138"/>
      <c r="H28" s="138"/>
      <c r="I28" s="139"/>
      <c r="J28" s="138"/>
      <c r="K28" s="497">
        <f t="shared" si="1"/>
        <v>0</v>
      </c>
      <c r="L28" s="140"/>
      <c r="M28" s="133"/>
      <c r="O28" s="501" t="str">
        <f t="shared" si="2"/>
        <v>0</v>
      </c>
      <c r="P28" s="501" t="str">
        <f t="shared" si="3"/>
        <v>0</v>
      </c>
      <c r="Q28" s="502">
        <f t="shared" si="4"/>
        <v>0</v>
      </c>
    </row>
    <row r="29" spans="1:17">
      <c r="A29" s="104">
        <v>19</v>
      </c>
      <c r="B29" s="134"/>
      <c r="C29" s="135"/>
      <c r="D29" s="136"/>
      <c r="E29" s="137"/>
      <c r="F29" s="495" t="str">
        <f t="shared" si="0"/>
        <v>0</v>
      </c>
      <c r="G29" s="138"/>
      <c r="H29" s="138"/>
      <c r="I29" s="139"/>
      <c r="J29" s="138"/>
      <c r="K29" s="497">
        <f t="shared" si="1"/>
        <v>0</v>
      </c>
      <c r="L29" s="140"/>
      <c r="M29" s="133"/>
      <c r="O29" s="501" t="str">
        <f t="shared" si="2"/>
        <v>0</v>
      </c>
      <c r="P29" s="501" t="str">
        <f t="shared" si="3"/>
        <v>0</v>
      </c>
      <c r="Q29" s="502">
        <f t="shared" si="4"/>
        <v>0</v>
      </c>
    </row>
    <row r="30" spans="1:17">
      <c r="A30" s="104">
        <v>20</v>
      </c>
      <c r="B30" s="134"/>
      <c r="C30" s="135"/>
      <c r="D30" s="136"/>
      <c r="E30" s="137"/>
      <c r="F30" s="495" t="str">
        <f t="shared" si="0"/>
        <v>0</v>
      </c>
      <c r="G30" s="138"/>
      <c r="H30" s="138"/>
      <c r="I30" s="139"/>
      <c r="J30" s="138"/>
      <c r="K30" s="497">
        <f t="shared" si="1"/>
        <v>0</v>
      </c>
      <c r="L30" s="140"/>
      <c r="M30" s="133"/>
      <c r="O30" s="501" t="str">
        <f t="shared" si="2"/>
        <v>0</v>
      </c>
      <c r="P30" s="501" t="str">
        <f t="shared" si="3"/>
        <v>0</v>
      </c>
      <c r="Q30" s="502">
        <f t="shared" si="4"/>
        <v>0</v>
      </c>
    </row>
    <row r="31" spans="1:17">
      <c r="A31" s="104">
        <v>21</v>
      </c>
      <c r="B31" s="134"/>
      <c r="C31" s="135"/>
      <c r="D31" s="136"/>
      <c r="E31" s="137"/>
      <c r="F31" s="495" t="str">
        <f t="shared" si="0"/>
        <v>0</v>
      </c>
      <c r="G31" s="138"/>
      <c r="H31" s="138"/>
      <c r="I31" s="139"/>
      <c r="J31" s="138"/>
      <c r="K31" s="497">
        <f t="shared" si="1"/>
        <v>0</v>
      </c>
      <c r="L31" s="140"/>
      <c r="M31" s="133"/>
      <c r="O31" s="501" t="str">
        <f t="shared" si="2"/>
        <v>0</v>
      </c>
      <c r="P31" s="501" t="str">
        <f t="shared" si="3"/>
        <v>0</v>
      </c>
      <c r="Q31" s="502">
        <f t="shared" si="4"/>
        <v>0</v>
      </c>
    </row>
    <row r="32" spans="1:17">
      <c r="A32" s="104">
        <v>22</v>
      </c>
      <c r="B32" s="134"/>
      <c r="C32" s="135"/>
      <c r="D32" s="136"/>
      <c r="E32" s="137"/>
      <c r="F32" s="495" t="str">
        <f t="shared" si="0"/>
        <v>0</v>
      </c>
      <c r="G32" s="138"/>
      <c r="H32" s="138"/>
      <c r="I32" s="139"/>
      <c r="J32" s="138"/>
      <c r="K32" s="497">
        <f t="shared" si="1"/>
        <v>0</v>
      </c>
      <c r="L32" s="140"/>
      <c r="M32" s="133"/>
      <c r="O32" s="501" t="str">
        <f t="shared" si="2"/>
        <v>0</v>
      </c>
      <c r="P32" s="501" t="str">
        <f t="shared" si="3"/>
        <v>0</v>
      </c>
      <c r="Q32" s="502">
        <f t="shared" si="4"/>
        <v>0</v>
      </c>
    </row>
    <row r="33" spans="1:17">
      <c r="A33" s="104">
        <v>23</v>
      </c>
      <c r="B33" s="134"/>
      <c r="C33" s="135"/>
      <c r="D33" s="136"/>
      <c r="E33" s="137"/>
      <c r="F33" s="495" t="str">
        <f t="shared" si="0"/>
        <v>0</v>
      </c>
      <c r="G33" s="138"/>
      <c r="H33" s="138"/>
      <c r="I33" s="139"/>
      <c r="J33" s="138"/>
      <c r="K33" s="497">
        <f t="shared" si="1"/>
        <v>0</v>
      </c>
      <c r="L33" s="140"/>
      <c r="M33" s="133"/>
      <c r="O33" s="501" t="str">
        <f t="shared" si="2"/>
        <v>0</v>
      </c>
      <c r="P33" s="501" t="str">
        <f t="shared" si="3"/>
        <v>0</v>
      </c>
      <c r="Q33" s="502">
        <f t="shared" si="4"/>
        <v>0</v>
      </c>
    </row>
    <row r="34" spans="1:17">
      <c r="A34" s="104">
        <v>24</v>
      </c>
      <c r="B34" s="134"/>
      <c r="C34" s="135"/>
      <c r="D34" s="136"/>
      <c r="E34" s="137"/>
      <c r="F34" s="495" t="str">
        <f t="shared" si="0"/>
        <v>0</v>
      </c>
      <c r="G34" s="138"/>
      <c r="H34" s="138"/>
      <c r="I34" s="139"/>
      <c r="J34" s="138"/>
      <c r="K34" s="497">
        <f t="shared" si="1"/>
        <v>0</v>
      </c>
      <c r="L34" s="140"/>
      <c r="M34" s="133"/>
      <c r="O34" s="501" t="str">
        <f t="shared" si="2"/>
        <v>0</v>
      </c>
      <c r="P34" s="501" t="str">
        <f t="shared" si="3"/>
        <v>0</v>
      </c>
      <c r="Q34" s="502">
        <f t="shared" si="4"/>
        <v>0</v>
      </c>
    </row>
    <row r="35" spans="1:17">
      <c r="A35" s="104">
        <v>25</v>
      </c>
      <c r="B35" s="134"/>
      <c r="C35" s="135"/>
      <c r="D35" s="136"/>
      <c r="E35" s="137"/>
      <c r="F35" s="495" t="str">
        <f t="shared" si="0"/>
        <v>0</v>
      </c>
      <c r="G35" s="138"/>
      <c r="H35" s="138"/>
      <c r="I35" s="139"/>
      <c r="J35" s="138"/>
      <c r="K35" s="497">
        <f t="shared" si="1"/>
        <v>0</v>
      </c>
      <c r="L35" s="140"/>
      <c r="M35" s="133"/>
      <c r="O35" s="501" t="str">
        <f t="shared" si="2"/>
        <v>0</v>
      </c>
      <c r="P35" s="501" t="str">
        <f t="shared" si="3"/>
        <v>0</v>
      </c>
      <c r="Q35" s="502">
        <f t="shared" si="4"/>
        <v>0</v>
      </c>
    </row>
    <row r="36" spans="1:17">
      <c r="A36" s="104">
        <v>26</v>
      </c>
      <c r="B36" s="134"/>
      <c r="C36" s="135"/>
      <c r="D36" s="136"/>
      <c r="E36" s="137"/>
      <c r="F36" s="495" t="str">
        <f t="shared" si="0"/>
        <v>0</v>
      </c>
      <c r="G36" s="138"/>
      <c r="H36" s="138"/>
      <c r="I36" s="139"/>
      <c r="J36" s="138"/>
      <c r="K36" s="497">
        <f t="shared" si="1"/>
        <v>0</v>
      </c>
      <c r="L36" s="140"/>
      <c r="M36" s="133"/>
      <c r="O36" s="501" t="str">
        <f t="shared" si="2"/>
        <v>0</v>
      </c>
      <c r="P36" s="501" t="str">
        <f t="shared" si="3"/>
        <v>0</v>
      </c>
      <c r="Q36" s="502">
        <f t="shared" si="4"/>
        <v>0</v>
      </c>
    </row>
    <row r="37" spans="1:17">
      <c r="A37" s="104">
        <v>27</v>
      </c>
      <c r="B37" s="134"/>
      <c r="C37" s="135"/>
      <c r="D37" s="136"/>
      <c r="E37" s="137"/>
      <c r="F37" s="495" t="str">
        <f t="shared" si="0"/>
        <v>0</v>
      </c>
      <c r="G37" s="138"/>
      <c r="H37" s="138"/>
      <c r="I37" s="139"/>
      <c r="J37" s="138"/>
      <c r="K37" s="497">
        <f t="shared" si="1"/>
        <v>0</v>
      </c>
      <c r="L37" s="140"/>
      <c r="M37" s="133"/>
      <c r="O37" s="501" t="str">
        <f t="shared" si="2"/>
        <v>0</v>
      </c>
      <c r="P37" s="501" t="str">
        <f t="shared" si="3"/>
        <v>0</v>
      </c>
      <c r="Q37" s="502">
        <f t="shared" si="4"/>
        <v>0</v>
      </c>
    </row>
    <row r="38" spans="1:17">
      <c r="A38" s="104">
        <v>28</v>
      </c>
      <c r="B38" s="134"/>
      <c r="C38" s="135"/>
      <c r="D38" s="136"/>
      <c r="E38" s="137"/>
      <c r="F38" s="495" t="str">
        <f t="shared" si="0"/>
        <v>0</v>
      </c>
      <c r="G38" s="138"/>
      <c r="H38" s="138"/>
      <c r="I38" s="139"/>
      <c r="J38" s="138"/>
      <c r="K38" s="497">
        <f t="shared" si="1"/>
        <v>0</v>
      </c>
      <c r="L38" s="140"/>
      <c r="M38" s="133"/>
      <c r="O38" s="501" t="str">
        <f t="shared" si="2"/>
        <v>0</v>
      </c>
      <c r="P38" s="501" t="str">
        <f t="shared" si="3"/>
        <v>0</v>
      </c>
      <c r="Q38" s="502">
        <f t="shared" si="4"/>
        <v>0</v>
      </c>
    </row>
    <row r="39" spans="1:17">
      <c r="A39" s="104">
        <v>29</v>
      </c>
      <c r="B39" s="134"/>
      <c r="C39" s="135"/>
      <c r="D39" s="136"/>
      <c r="E39" s="137"/>
      <c r="F39" s="495" t="str">
        <f t="shared" si="0"/>
        <v>0</v>
      </c>
      <c r="G39" s="138"/>
      <c r="H39" s="138"/>
      <c r="I39" s="139"/>
      <c r="J39" s="138"/>
      <c r="K39" s="497">
        <f t="shared" si="1"/>
        <v>0</v>
      </c>
      <c r="L39" s="140"/>
      <c r="M39" s="133"/>
      <c r="O39" s="501" t="str">
        <f t="shared" si="2"/>
        <v>0</v>
      </c>
      <c r="P39" s="501" t="str">
        <f t="shared" si="3"/>
        <v>0</v>
      </c>
      <c r="Q39" s="502">
        <f t="shared" si="4"/>
        <v>0</v>
      </c>
    </row>
    <row r="40" spans="1:17">
      <c r="A40" s="104">
        <v>30</v>
      </c>
      <c r="B40" s="134"/>
      <c r="C40" s="135"/>
      <c r="D40" s="136"/>
      <c r="E40" s="137"/>
      <c r="F40" s="495" t="str">
        <f t="shared" si="0"/>
        <v>0</v>
      </c>
      <c r="G40" s="138"/>
      <c r="H40" s="138"/>
      <c r="I40" s="139"/>
      <c r="J40" s="138"/>
      <c r="K40" s="497">
        <f t="shared" si="1"/>
        <v>0</v>
      </c>
      <c r="L40" s="140"/>
      <c r="M40" s="133"/>
      <c r="O40" s="501" t="str">
        <f t="shared" si="2"/>
        <v>0</v>
      </c>
      <c r="P40" s="501" t="str">
        <f t="shared" si="3"/>
        <v>0</v>
      </c>
      <c r="Q40" s="502">
        <f t="shared" si="4"/>
        <v>0</v>
      </c>
    </row>
    <row r="41" spans="1:17">
      <c r="A41" s="104">
        <v>31</v>
      </c>
      <c r="B41" s="134"/>
      <c r="C41" s="135"/>
      <c r="D41" s="136"/>
      <c r="E41" s="137"/>
      <c r="F41" s="495" t="str">
        <f t="shared" si="0"/>
        <v>0</v>
      </c>
      <c r="G41" s="138"/>
      <c r="H41" s="138"/>
      <c r="I41" s="139"/>
      <c r="J41" s="138"/>
      <c r="K41" s="497">
        <f t="shared" si="1"/>
        <v>0</v>
      </c>
      <c r="L41" s="140"/>
      <c r="M41" s="133"/>
      <c r="O41" s="501" t="str">
        <f t="shared" si="2"/>
        <v>0</v>
      </c>
      <c r="P41" s="501" t="str">
        <f t="shared" si="3"/>
        <v>0</v>
      </c>
      <c r="Q41" s="502">
        <f t="shared" si="4"/>
        <v>0</v>
      </c>
    </row>
    <row r="42" spans="1:17">
      <c r="A42" s="104">
        <v>32</v>
      </c>
      <c r="B42" s="134"/>
      <c r="C42" s="135"/>
      <c r="D42" s="136"/>
      <c r="E42" s="137"/>
      <c r="F42" s="495" t="str">
        <f t="shared" si="0"/>
        <v>0</v>
      </c>
      <c r="G42" s="138"/>
      <c r="H42" s="138"/>
      <c r="I42" s="139"/>
      <c r="J42" s="138"/>
      <c r="K42" s="497">
        <f t="shared" si="1"/>
        <v>0</v>
      </c>
      <c r="L42" s="140"/>
      <c r="M42" s="133"/>
      <c r="O42" s="501" t="str">
        <f t="shared" si="2"/>
        <v>0</v>
      </c>
      <c r="P42" s="501" t="str">
        <f t="shared" si="3"/>
        <v>0</v>
      </c>
      <c r="Q42" s="502">
        <f t="shared" si="4"/>
        <v>0</v>
      </c>
    </row>
    <row r="43" spans="1:17">
      <c r="A43" s="104">
        <v>33</v>
      </c>
      <c r="B43" s="134"/>
      <c r="C43" s="135"/>
      <c r="D43" s="136"/>
      <c r="E43" s="137"/>
      <c r="F43" s="495" t="str">
        <f t="shared" si="0"/>
        <v>0</v>
      </c>
      <c r="G43" s="138"/>
      <c r="H43" s="138"/>
      <c r="I43" s="139"/>
      <c r="J43" s="138"/>
      <c r="K43" s="497">
        <f t="shared" si="1"/>
        <v>0</v>
      </c>
      <c r="L43" s="140"/>
      <c r="M43" s="133"/>
      <c r="O43" s="501" t="str">
        <f t="shared" si="2"/>
        <v>0</v>
      </c>
      <c r="P43" s="501" t="str">
        <f t="shared" si="3"/>
        <v>0</v>
      </c>
      <c r="Q43" s="502">
        <f t="shared" si="4"/>
        <v>0</v>
      </c>
    </row>
    <row r="44" spans="1:17">
      <c r="A44" s="104">
        <v>34</v>
      </c>
      <c r="B44" s="134"/>
      <c r="C44" s="135"/>
      <c r="D44" s="136"/>
      <c r="E44" s="137"/>
      <c r="F44" s="495" t="str">
        <f t="shared" si="0"/>
        <v>0</v>
      </c>
      <c r="G44" s="138"/>
      <c r="H44" s="138"/>
      <c r="I44" s="139"/>
      <c r="J44" s="138"/>
      <c r="K44" s="497">
        <f t="shared" si="1"/>
        <v>0</v>
      </c>
      <c r="L44" s="140"/>
      <c r="M44" s="133"/>
      <c r="O44" s="501" t="str">
        <f t="shared" si="2"/>
        <v>0</v>
      </c>
      <c r="P44" s="501" t="str">
        <f t="shared" si="3"/>
        <v>0</v>
      </c>
      <c r="Q44" s="502">
        <f t="shared" si="4"/>
        <v>0</v>
      </c>
    </row>
    <row r="45" spans="1:17">
      <c r="A45" s="104">
        <v>35</v>
      </c>
      <c r="B45" s="134"/>
      <c r="C45" s="135"/>
      <c r="D45" s="136"/>
      <c r="E45" s="137"/>
      <c r="F45" s="495" t="str">
        <f t="shared" si="0"/>
        <v>0</v>
      </c>
      <c r="G45" s="138"/>
      <c r="H45" s="138"/>
      <c r="I45" s="139"/>
      <c r="J45" s="138"/>
      <c r="K45" s="497">
        <f t="shared" si="1"/>
        <v>0</v>
      </c>
      <c r="L45" s="140"/>
      <c r="M45" s="133"/>
      <c r="O45" s="501" t="str">
        <f t="shared" si="2"/>
        <v>0</v>
      </c>
      <c r="P45" s="501" t="str">
        <f t="shared" si="3"/>
        <v>0</v>
      </c>
      <c r="Q45" s="502">
        <f t="shared" si="4"/>
        <v>0</v>
      </c>
    </row>
    <row r="46" spans="1:17">
      <c r="A46" s="104">
        <v>36</v>
      </c>
      <c r="B46" s="134"/>
      <c r="C46" s="135"/>
      <c r="D46" s="136"/>
      <c r="E46" s="137"/>
      <c r="F46" s="495" t="str">
        <f t="shared" si="0"/>
        <v>0</v>
      </c>
      <c r="G46" s="138"/>
      <c r="H46" s="138"/>
      <c r="I46" s="139"/>
      <c r="J46" s="138"/>
      <c r="K46" s="497">
        <f t="shared" si="1"/>
        <v>0</v>
      </c>
      <c r="L46" s="140"/>
      <c r="M46" s="133"/>
      <c r="O46" s="501" t="str">
        <f t="shared" si="2"/>
        <v>0</v>
      </c>
      <c r="P46" s="501" t="str">
        <f t="shared" si="3"/>
        <v>0</v>
      </c>
      <c r="Q46" s="502">
        <f t="shared" si="4"/>
        <v>0</v>
      </c>
    </row>
    <row r="47" spans="1:17">
      <c r="A47" s="104">
        <v>37</v>
      </c>
      <c r="B47" s="134"/>
      <c r="C47" s="135"/>
      <c r="D47" s="136"/>
      <c r="E47" s="137"/>
      <c r="F47" s="495" t="str">
        <f t="shared" si="0"/>
        <v>0</v>
      </c>
      <c r="G47" s="138"/>
      <c r="H47" s="138"/>
      <c r="I47" s="139"/>
      <c r="J47" s="138"/>
      <c r="K47" s="497">
        <f t="shared" si="1"/>
        <v>0</v>
      </c>
      <c r="L47" s="140"/>
      <c r="M47" s="133"/>
      <c r="O47" s="501" t="str">
        <f t="shared" si="2"/>
        <v>0</v>
      </c>
      <c r="P47" s="501" t="str">
        <f t="shared" si="3"/>
        <v>0</v>
      </c>
      <c r="Q47" s="502">
        <f t="shared" si="4"/>
        <v>0</v>
      </c>
    </row>
    <row r="48" spans="1:17">
      <c r="A48" s="104">
        <v>38</v>
      </c>
      <c r="B48" s="134"/>
      <c r="C48" s="135"/>
      <c r="D48" s="136"/>
      <c r="E48" s="137"/>
      <c r="F48" s="495" t="str">
        <f t="shared" si="0"/>
        <v>0</v>
      </c>
      <c r="G48" s="138"/>
      <c r="H48" s="138"/>
      <c r="I48" s="139"/>
      <c r="J48" s="138"/>
      <c r="K48" s="497">
        <f t="shared" si="1"/>
        <v>0</v>
      </c>
      <c r="L48" s="140"/>
      <c r="M48" s="133"/>
      <c r="O48" s="501" t="str">
        <f t="shared" si="2"/>
        <v>0</v>
      </c>
      <c r="P48" s="501" t="str">
        <f t="shared" si="3"/>
        <v>0</v>
      </c>
      <c r="Q48" s="502">
        <f t="shared" si="4"/>
        <v>0</v>
      </c>
    </row>
    <row r="49" spans="1:17">
      <c r="A49" s="104">
        <v>39</v>
      </c>
      <c r="B49" s="134"/>
      <c r="C49" s="135"/>
      <c r="D49" s="136"/>
      <c r="E49" s="137"/>
      <c r="F49" s="495" t="str">
        <f t="shared" si="0"/>
        <v>0</v>
      </c>
      <c r="G49" s="138"/>
      <c r="H49" s="138"/>
      <c r="I49" s="139"/>
      <c r="J49" s="138"/>
      <c r="K49" s="497">
        <f t="shared" si="1"/>
        <v>0</v>
      </c>
      <c r="L49" s="140"/>
      <c r="M49" s="133"/>
      <c r="O49" s="501" t="str">
        <f t="shared" si="2"/>
        <v>0</v>
      </c>
      <c r="P49" s="501" t="str">
        <f t="shared" si="3"/>
        <v>0</v>
      </c>
      <c r="Q49" s="502">
        <f t="shared" si="4"/>
        <v>0</v>
      </c>
    </row>
    <row r="50" spans="1:17">
      <c r="A50" s="104">
        <v>40</v>
      </c>
      <c r="B50" s="134"/>
      <c r="C50" s="135"/>
      <c r="D50" s="136"/>
      <c r="E50" s="137"/>
      <c r="F50" s="495" t="str">
        <f t="shared" si="0"/>
        <v>0</v>
      </c>
      <c r="G50" s="138"/>
      <c r="H50" s="138"/>
      <c r="I50" s="139"/>
      <c r="J50" s="138"/>
      <c r="K50" s="497">
        <f t="shared" si="1"/>
        <v>0</v>
      </c>
      <c r="L50" s="140"/>
      <c r="M50" s="133"/>
      <c r="O50" s="501" t="str">
        <f t="shared" si="2"/>
        <v>0</v>
      </c>
      <c r="P50" s="501" t="str">
        <f t="shared" si="3"/>
        <v>0</v>
      </c>
      <c r="Q50" s="502">
        <f t="shared" si="4"/>
        <v>0</v>
      </c>
    </row>
    <row r="51" spans="1:17">
      <c r="A51" s="104">
        <v>41</v>
      </c>
      <c r="B51" s="134"/>
      <c r="C51" s="135"/>
      <c r="D51" s="136"/>
      <c r="E51" s="137"/>
      <c r="F51" s="495" t="str">
        <f t="shared" si="0"/>
        <v>0</v>
      </c>
      <c r="G51" s="138"/>
      <c r="H51" s="138"/>
      <c r="I51" s="139"/>
      <c r="J51" s="138"/>
      <c r="K51" s="497">
        <f t="shared" si="1"/>
        <v>0</v>
      </c>
      <c r="L51" s="140"/>
      <c r="M51" s="133"/>
      <c r="O51" s="501" t="str">
        <f t="shared" si="2"/>
        <v>0</v>
      </c>
      <c r="P51" s="501" t="str">
        <f t="shared" si="3"/>
        <v>0</v>
      </c>
      <c r="Q51" s="502">
        <f t="shared" si="4"/>
        <v>0</v>
      </c>
    </row>
    <row r="52" spans="1:17">
      <c r="A52" s="104">
        <v>42</v>
      </c>
      <c r="B52" s="134"/>
      <c r="C52" s="135"/>
      <c r="D52" s="136"/>
      <c r="E52" s="137"/>
      <c r="F52" s="495" t="str">
        <f t="shared" si="0"/>
        <v>0</v>
      </c>
      <c r="G52" s="138"/>
      <c r="H52" s="138"/>
      <c r="I52" s="139"/>
      <c r="J52" s="138"/>
      <c r="K52" s="497">
        <f t="shared" si="1"/>
        <v>0</v>
      </c>
      <c r="L52" s="140"/>
      <c r="M52" s="133"/>
      <c r="O52" s="501" t="str">
        <f t="shared" si="2"/>
        <v>0</v>
      </c>
      <c r="P52" s="501" t="str">
        <f t="shared" si="3"/>
        <v>0</v>
      </c>
      <c r="Q52" s="502">
        <f t="shared" si="4"/>
        <v>0</v>
      </c>
    </row>
    <row r="53" spans="1:17" ht="12" customHeight="1">
      <c r="A53" s="104">
        <v>43</v>
      </c>
      <c r="B53" s="134"/>
      <c r="C53" s="135"/>
      <c r="D53" s="136"/>
      <c r="E53" s="137"/>
      <c r="F53" s="495" t="str">
        <f t="shared" si="0"/>
        <v>0</v>
      </c>
      <c r="G53" s="138"/>
      <c r="H53" s="138"/>
      <c r="I53" s="139"/>
      <c r="J53" s="138"/>
      <c r="K53" s="497">
        <f t="shared" si="1"/>
        <v>0</v>
      </c>
      <c r="L53" s="140"/>
      <c r="M53" s="133"/>
      <c r="O53" s="501" t="str">
        <f t="shared" si="2"/>
        <v>0</v>
      </c>
      <c r="P53" s="501" t="str">
        <f t="shared" si="3"/>
        <v>0</v>
      </c>
      <c r="Q53" s="502">
        <f t="shared" si="4"/>
        <v>0</v>
      </c>
    </row>
    <row r="54" spans="1:17">
      <c r="A54" s="104">
        <v>44</v>
      </c>
      <c r="B54" s="134"/>
      <c r="C54" s="141"/>
      <c r="D54" s="142"/>
      <c r="E54" s="137"/>
      <c r="F54" s="495" t="str">
        <f t="shared" si="0"/>
        <v>0</v>
      </c>
      <c r="G54" s="138"/>
      <c r="H54" s="138"/>
      <c r="I54" s="139"/>
      <c r="J54" s="138"/>
      <c r="K54" s="497">
        <f t="shared" si="1"/>
        <v>0</v>
      </c>
      <c r="L54" s="140"/>
      <c r="M54" s="133"/>
      <c r="O54" s="501" t="str">
        <f t="shared" si="2"/>
        <v>0</v>
      </c>
      <c r="P54" s="501" t="str">
        <f t="shared" si="3"/>
        <v>0</v>
      </c>
      <c r="Q54" s="502">
        <f t="shared" si="4"/>
        <v>0</v>
      </c>
    </row>
    <row r="55" spans="1:17" ht="13.5" thickBot="1">
      <c r="A55" s="104">
        <v>45</v>
      </c>
      <c r="B55" s="143"/>
      <c r="C55" s="144"/>
      <c r="D55" s="145"/>
      <c r="E55" s="146"/>
      <c r="F55" s="496" t="str">
        <f t="shared" si="0"/>
        <v>0</v>
      </c>
      <c r="G55" s="147"/>
      <c r="H55" s="147"/>
      <c r="I55" s="148"/>
      <c r="J55" s="147"/>
      <c r="K55" s="498">
        <f t="shared" si="1"/>
        <v>0</v>
      </c>
      <c r="L55" s="149"/>
      <c r="M55" s="133"/>
      <c r="O55" s="503" t="str">
        <f t="shared" si="2"/>
        <v>0</v>
      </c>
      <c r="P55" s="503" t="str">
        <f t="shared" si="3"/>
        <v>0</v>
      </c>
      <c r="Q55" s="504">
        <f t="shared" si="4"/>
        <v>0</v>
      </c>
    </row>
    <row r="56" spans="1:17" ht="13.5" thickBot="1"/>
    <row r="57" spans="1:17" ht="19.5" customHeight="1" thickBot="1">
      <c r="J57" s="150" t="s">
        <v>182</v>
      </c>
      <c r="K57" s="515">
        <f ca="1">SUM(OFFSET(K11,0,0):K55)</f>
        <v>0</v>
      </c>
      <c r="L57" s="151"/>
      <c r="O57" s="505">
        <f ca="1">SUM(OFFSET(O11,0,0):O55)</f>
        <v>0</v>
      </c>
      <c r="P57" s="505">
        <f ca="1">SUM(OFFSET(P11,0,0):P55)</f>
        <v>0</v>
      </c>
      <c r="Q57" s="505">
        <f ca="1">SUM(OFFSET(Q11,0,0):Q55)</f>
        <v>0</v>
      </c>
    </row>
    <row r="58" spans="1:17" s="152" customFormat="1" ht="16.5" customHeight="1" thickBot="1">
      <c r="B58" s="153"/>
      <c r="J58" s="154"/>
      <c r="K58" s="155"/>
      <c r="O58" s="153" t="s">
        <v>183</v>
      </c>
      <c r="P58" s="153" t="s">
        <v>184</v>
      </c>
      <c r="Q58" s="153" t="s">
        <v>185</v>
      </c>
    </row>
    <row r="59" spans="1:17" ht="19.5" customHeight="1" thickBot="1">
      <c r="J59" s="150"/>
      <c r="K59" s="151"/>
      <c r="N59" s="105" t="s">
        <v>186</v>
      </c>
      <c r="O59" s="506">
        <f ca="1">IFERROR(O$57/($O57+$P57),0)</f>
        <v>0</v>
      </c>
      <c r="P59" s="506">
        <f ca="1">IFERROR(P$57/($O57+$P57),0)</f>
        <v>0</v>
      </c>
      <c r="Q59" s="507">
        <f ca="1">SUM($O$59:$P$59)</f>
        <v>0</v>
      </c>
    </row>
    <row r="60" spans="1:17" ht="19.5" customHeight="1" thickBot="1">
      <c r="J60" s="150"/>
      <c r="K60" s="151"/>
      <c r="N60" s="105" t="s">
        <v>187</v>
      </c>
      <c r="O60" s="508">
        <f ca="1">IFERROR($Q$57*O$59,0)</f>
        <v>0</v>
      </c>
      <c r="P60" s="508">
        <f ca="1">IFERROR($Q$57*P$59,0)</f>
        <v>0</v>
      </c>
      <c r="Q60" s="509">
        <f ca="1">SUM($O$60:$P$60)</f>
        <v>0</v>
      </c>
    </row>
    <row r="61" spans="1:17" ht="19.5" customHeight="1" thickBot="1">
      <c r="J61" s="150"/>
      <c r="K61" s="151"/>
      <c r="M61" s="666" t="s">
        <v>188</v>
      </c>
      <c r="N61" s="667"/>
      <c r="O61" s="510">
        <f ca="1">IFERROR(O$57+O$60,0)</f>
        <v>0</v>
      </c>
      <c r="P61" s="510">
        <f ca="1">IFERROR(P$57+P$60,0)</f>
        <v>0</v>
      </c>
      <c r="Q61" s="511">
        <f ca="1">SUM($O$61:$P$61)</f>
        <v>0</v>
      </c>
    </row>
    <row r="62" spans="1:17" ht="19.5" customHeight="1" thickBot="1">
      <c r="J62" s="150" t="s">
        <v>189</v>
      </c>
      <c r="K62" s="515">
        <f ca="1">K57*0.1</f>
        <v>0</v>
      </c>
      <c r="N62" s="105" t="s">
        <v>190</v>
      </c>
      <c r="O62" s="512">
        <f ca="1">IFERROR($K$62*O$59,0)</f>
        <v>0</v>
      </c>
      <c r="P62" s="512">
        <f ca="1">IFERROR($K$62*P$59,0)</f>
        <v>0</v>
      </c>
      <c r="Q62" s="513">
        <f ca="1">SUM($O$62:$P$62)</f>
        <v>0</v>
      </c>
    </row>
    <row r="63" spans="1:17" ht="19.5" customHeight="1" thickBot="1">
      <c r="J63" s="150"/>
      <c r="K63" s="151"/>
      <c r="O63" s="156" t="s">
        <v>191</v>
      </c>
      <c r="P63" s="157" t="s">
        <v>192</v>
      </c>
    </row>
    <row r="64" spans="1:17" ht="19.5" customHeight="1" thickBot="1">
      <c r="J64" s="150" t="s">
        <v>193</v>
      </c>
      <c r="K64" s="514">
        <f ca="1">IFERROR($K$57+$K$62,0)</f>
        <v>0</v>
      </c>
      <c r="N64" s="105" t="s">
        <v>193</v>
      </c>
      <c r="O64" s="158">
        <f ca="1">IFERROR(SUM(O$61:O$62),0)</f>
        <v>0</v>
      </c>
      <c r="P64" s="514">
        <f ca="1">IFERROR(SUM(P$61:P$62),0)</f>
        <v>0</v>
      </c>
      <c r="Q64" s="514">
        <f ca="1">SUM($Q$61:$Q$62)</f>
        <v>0</v>
      </c>
    </row>
    <row r="66" spans="3:15">
      <c r="M66" s="159"/>
      <c r="N66" s="160" t="s">
        <v>194</v>
      </c>
      <c r="O66" s="161" t="s">
        <v>195</v>
      </c>
    </row>
    <row r="67" spans="3:15">
      <c r="C67" s="159"/>
      <c r="M67" s="160" t="s">
        <v>196</v>
      </c>
      <c r="N67" s="162"/>
      <c r="O67" s="516">
        <f ca="1">O64*N67</f>
        <v>0</v>
      </c>
    </row>
    <row r="68" spans="3:15">
      <c r="C68" s="159"/>
      <c r="M68" s="161" t="s">
        <v>197</v>
      </c>
      <c r="N68" s="162"/>
      <c r="O68" s="516">
        <f ca="1">O64*N68</f>
        <v>0</v>
      </c>
    </row>
    <row r="69" spans="3:15">
      <c r="C69" s="159"/>
      <c r="O69" s="517"/>
    </row>
  </sheetData>
  <mergeCells count="5">
    <mergeCell ref="B4:Q4"/>
    <mergeCell ref="F6:H6"/>
    <mergeCell ref="J6:K6"/>
    <mergeCell ref="M6:Q6"/>
    <mergeCell ref="M61:N61"/>
  </mergeCells>
  <phoneticPr fontId="11"/>
  <conditionalFormatting sqref="Q11:Q55">
    <cfRule type="expression" dxfId="4" priority="1">
      <formula>$E11="（イ）複数項目に係る経費"</formula>
    </cfRule>
  </conditionalFormatting>
  <dataValidations count="1">
    <dataValidation type="list" allowBlank="1" showInputMessage="1" showErrorMessage="1" sqref="E11:E55" xr:uid="{DCECE826-F2C0-488D-B312-CAC959B728A0}">
      <formula1>"（ア）全体に係る経費,（イ）複数項目に係る経費,　,"</formula1>
    </dataValidation>
  </dataValidations>
  <pageMargins left="0.70866141732283472" right="0.70866141732283472" top="0.74803149606299213" bottom="0.74803149606299213" header="0.31496062992125984" footer="0.31496062992125984"/>
  <pageSetup paperSize="8" scale="65" fitToHeight="0" orientation="portrait" cellComments="asDisplayed" r:id="rId1"/>
  <headerFooter>
    <oddHeader xml:space="preserve">&amp;L
</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658B4-9024-44D5-BD03-9FC848DC5327}">
  <sheetPr>
    <tabColor rgb="FF00B0F0"/>
    <pageSetUpPr fitToPage="1"/>
  </sheetPr>
  <dimension ref="B1:J24"/>
  <sheetViews>
    <sheetView showGridLines="0" view="pageBreakPreview" zoomScale="80" zoomScaleNormal="100" zoomScaleSheetLayoutView="80" workbookViewId="0">
      <selection activeCell="A25" sqref="A25:XFD29"/>
    </sheetView>
  </sheetViews>
  <sheetFormatPr defaultColWidth="9" defaultRowHeight="13"/>
  <cols>
    <col min="1" max="1" width="6.453125" style="103" customWidth="1"/>
    <col min="2" max="2" width="7.6328125" style="103" customWidth="1"/>
    <col min="3" max="3" width="25.81640625" style="103" customWidth="1"/>
    <col min="4" max="4" width="6.453125" style="103" customWidth="1"/>
    <col min="5" max="5" width="27.6328125" style="103" customWidth="1"/>
    <col min="6" max="6" width="32.08984375" style="182" customWidth="1"/>
    <col min="7" max="7" width="30.453125" style="182" customWidth="1"/>
    <col min="8" max="9" width="31.1796875" style="182" customWidth="1"/>
    <col min="10" max="10" width="5" style="103" customWidth="1"/>
    <col min="11" max="16384" width="9" style="103"/>
  </cols>
  <sheetData>
    <row r="1" spans="2:10" ht="14">
      <c r="J1" s="183" t="s">
        <v>330</v>
      </c>
    </row>
    <row r="3" spans="2:10" s="184" customFormat="1" ht="27.75" customHeight="1">
      <c r="B3" s="658" t="s">
        <v>332</v>
      </c>
      <c r="C3" s="658"/>
      <c r="D3" s="658"/>
      <c r="E3" s="658"/>
      <c r="F3" s="658"/>
      <c r="G3" s="658"/>
      <c r="H3" s="658"/>
      <c r="I3" s="658"/>
    </row>
    <row r="4" spans="2:10" s="184" customFormat="1" ht="14.25" customHeight="1">
      <c r="B4" s="185"/>
      <c r="C4" s="185"/>
      <c r="D4" s="185"/>
      <c r="E4" s="185"/>
      <c r="F4" s="185"/>
      <c r="G4" s="185"/>
      <c r="H4" s="185"/>
      <c r="I4" s="185"/>
    </row>
    <row r="5" spans="2:10" s="184" customFormat="1" ht="27.75" customHeight="1">
      <c r="B5" s="668" t="s">
        <v>120</v>
      </c>
      <c r="C5" s="668"/>
      <c r="D5" s="668" t="s">
        <v>121</v>
      </c>
      <c r="E5" s="668"/>
      <c r="F5" s="186" t="s">
        <v>158</v>
      </c>
      <c r="G5" s="186" t="s">
        <v>159</v>
      </c>
      <c r="H5" s="668" t="s">
        <v>160</v>
      </c>
      <c r="I5" s="668"/>
    </row>
    <row r="6" spans="2:10" s="184" customFormat="1" ht="27.75" customHeight="1">
      <c r="B6" s="669">
        <f>'02_様式7-1'!B7</f>
        <v>0</v>
      </c>
      <c r="C6" s="670"/>
      <c r="D6" s="671">
        <f>'02_様式7-1'!G7</f>
        <v>0</v>
      </c>
      <c r="E6" s="671"/>
      <c r="F6" s="518">
        <f>'02_様式7-1'!B8</f>
        <v>0</v>
      </c>
      <c r="G6" s="518" t="s">
        <v>218</v>
      </c>
      <c r="H6" s="671">
        <f>'02_様式7-1'!B10</f>
        <v>0</v>
      </c>
      <c r="I6" s="671"/>
    </row>
    <row r="7" spans="2:10" s="184" customFormat="1" ht="13.5" customHeight="1">
      <c r="B7" s="187"/>
      <c r="C7" s="187"/>
      <c r="D7" s="187"/>
      <c r="E7" s="187"/>
      <c r="F7" s="187"/>
      <c r="G7" s="187"/>
      <c r="H7" s="187"/>
      <c r="I7" s="187"/>
    </row>
    <row r="8" spans="2:10" ht="30" customHeight="1">
      <c r="B8" s="674" t="s">
        <v>198</v>
      </c>
      <c r="C8" s="676" t="s">
        <v>199</v>
      </c>
      <c r="D8" s="675" t="s">
        <v>200</v>
      </c>
      <c r="E8" s="677" t="s">
        <v>331</v>
      </c>
      <c r="F8" s="678"/>
      <c r="G8" s="678"/>
      <c r="H8" s="678"/>
      <c r="I8" s="679"/>
    </row>
    <row r="9" spans="2:10" ht="66" customHeight="1">
      <c r="B9" s="675"/>
      <c r="C9" s="676"/>
      <c r="D9" s="675"/>
      <c r="E9" s="680"/>
      <c r="F9" s="681"/>
      <c r="G9" s="681"/>
      <c r="H9" s="681"/>
      <c r="I9" s="682"/>
    </row>
    <row r="10" spans="2:10" ht="35.25" customHeight="1">
      <c r="B10" s="188">
        <v>1</v>
      </c>
      <c r="C10" s="520" t="str">
        <f>_xlfn.XLOOKUP(B10,'05_見積書整理表'!B:B,'05_見積書整理表'!D:D,"")</f>
        <v/>
      </c>
      <c r="D10" s="521" t="str">
        <f>_xlfn.XLOOKUP(B10,'05_見積書整理表'!B:B,'05_見積書整理表'!G:G,"")</f>
        <v/>
      </c>
      <c r="E10" s="683"/>
      <c r="F10" s="684"/>
      <c r="G10" s="684"/>
      <c r="H10" s="684"/>
      <c r="I10" s="684"/>
    </row>
    <row r="11" spans="2:10" ht="35.25" customHeight="1">
      <c r="B11" s="188">
        <v>2</v>
      </c>
      <c r="C11" s="520" t="str">
        <f>_xlfn.XLOOKUP(B11,'05_見積書整理表'!B:B,'05_見積書整理表'!D:D,"")</f>
        <v/>
      </c>
      <c r="D11" s="521" t="str">
        <f>_xlfn.XLOOKUP(B11,'05_見積書整理表'!B:B,'05_見積書整理表'!G:G,"")</f>
        <v/>
      </c>
      <c r="E11" s="672"/>
      <c r="F11" s="673"/>
      <c r="G11" s="673"/>
      <c r="H11" s="673"/>
      <c r="I11" s="673"/>
    </row>
    <row r="12" spans="2:10" ht="35.25" customHeight="1">
      <c r="B12" s="188">
        <v>3</v>
      </c>
      <c r="C12" s="520" t="str">
        <f>_xlfn.XLOOKUP(B12,'05_見積書整理表'!B:B,'05_見積書整理表'!D:D,"")</f>
        <v/>
      </c>
      <c r="D12" s="521" t="str">
        <f>_xlfn.XLOOKUP(B12,'05_見積書整理表'!B:B,'05_見積書整理表'!G:G,"")</f>
        <v/>
      </c>
      <c r="E12" s="683"/>
      <c r="F12" s="684"/>
      <c r="G12" s="684"/>
      <c r="H12" s="684"/>
      <c r="I12" s="684"/>
    </row>
    <row r="13" spans="2:10" ht="35.25" customHeight="1">
      <c r="B13" s="188">
        <v>4</v>
      </c>
      <c r="C13" s="520" t="str">
        <f>_xlfn.XLOOKUP(B13,'05_見積書整理表'!B:B,'05_見積書整理表'!D:D,"")</f>
        <v/>
      </c>
      <c r="D13" s="521" t="str">
        <f>_xlfn.XLOOKUP(B13,'05_見積書整理表'!B:B,'05_見積書整理表'!G:G,"")</f>
        <v/>
      </c>
      <c r="E13" s="672"/>
      <c r="F13" s="673"/>
      <c r="G13" s="673"/>
      <c r="H13" s="673"/>
      <c r="I13" s="673"/>
    </row>
    <row r="14" spans="2:10" ht="35.25" customHeight="1">
      <c r="B14" s="188">
        <v>5</v>
      </c>
      <c r="C14" s="520" t="str">
        <f>_xlfn.XLOOKUP(B14,'05_見積書整理表'!B:B,'05_見積書整理表'!D:D,"")</f>
        <v/>
      </c>
      <c r="D14" s="521" t="str">
        <f>_xlfn.XLOOKUP(B14,'05_見積書整理表'!B:B,'05_見積書整理表'!G:G,"")</f>
        <v/>
      </c>
      <c r="E14" s="683"/>
      <c r="F14" s="684"/>
      <c r="G14" s="684"/>
      <c r="H14" s="684"/>
      <c r="I14" s="684"/>
    </row>
    <row r="15" spans="2:10" ht="35.25" customHeight="1">
      <c r="B15" s="188">
        <v>6</v>
      </c>
      <c r="C15" s="520" t="str">
        <f>_xlfn.XLOOKUP(B15,'05_見積書整理表'!B:B,'05_見積書整理表'!D:D,"")</f>
        <v/>
      </c>
      <c r="D15" s="521" t="str">
        <f>_xlfn.XLOOKUP(B15,'05_見積書整理表'!B:B,'05_見積書整理表'!G:G,"")</f>
        <v/>
      </c>
      <c r="E15" s="672"/>
      <c r="F15" s="673"/>
      <c r="G15" s="673"/>
      <c r="H15" s="673"/>
      <c r="I15" s="673"/>
    </row>
    <row r="16" spans="2:10" ht="35.25" customHeight="1">
      <c r="B16" s="188">
        <v>7</v>
      </c>
      <c r="C16" s="520" t="str">
        <f>_xlfn.XLOOKUP(B16,'05_見積書整理表'!B:B,'05_見積書整理表'!D:D,"")</f>
        <v/>
      </c>
      <c r="D16" s="521" t="str">
        <f>_xlfn.XLOOKUP(B16,'05_見積書整理表'!B:B,'05_見積書整理表'!G:G,"")</f>
        <v/>
      </c>
      <c r="E16" s="683"/>
      <c r="F16" s="684"/>
      <c r="G16" s="684"/>
      <c r="H16" s="684"/>
      <c r="I16" s="684"/>
    </row>
    <row r="17" spans="2:9" ht="35.25" customHeight="1">
      <c r="B17" s="188">
        <v>8</v>
      </c>
      <c r="C17" s="520" t="str">
        <f>_xlfn.XLOOKUP(B17,'05_見積書整理表'!B:B,'05_見積書整理表'!D:D,"")</f>
        <v/>
      </c>
      <c r="D17" s="521" t="str">
        <f>_xlfn.XLOOKUP(B17,'05_見積書整理表'!B:B,'05_見積書整理表'!G:G,"")</f>
        <v/>
      </c>
      <c r="E17" s="672"/>
      <c r="F17" s="673"/>
      <c r="G17" s="673"/>
      <c r="H17" s="673"/>
      <c r="I17" s="673"/>
    </row>
    <row r="18" spans="2:9" ht="35.25" customHeight="1">
      <c r="B18" s="188">
        <v>9</v>
      </c>
      <c r="C18" s="520" t="str">
        <f>_xlfn.XLOOKUP(B18,'05_見積書整理表'!B:B,'05_見積書整理表'!D:D,"")</f>
        <v/>
      </c>
      <c r="D18" s="521" t="str">
        <f>_xlfn.XLOOKUP(B18,'05_見積書整理表'!B:B,'05_見積書整理表'!G:G,"")</f>
        <v/>
      </c>
      <c r="E18" s="683"/>
      <c r="F18" s="684"/>
      <c r="G18" s="684"/>
      <c r="H18" s="684"/>
      <c r="I18" s="684"/>
    </row>
    <row r="19" spans="2:9" ht="35.25" customHeight="1">
      <c r="B19" s="188">
        <v>10</v>
      </c>
      <c r="C19" s="520" t="str">
        <f>_xlfn.XLOOKUP(B19,'05_見積書整理表'!B:B,'05_見積書整理表'!D:D,"")</f>
        <v/>
      </c>
      <c r="D19" s="521" t="str">
        <f>_xlfn.XLOOKUP(B19,'05_見積書整理表'!B:B,'05_見積書整理表'!G:G,"")</f>
        <v/>
      </c>
      <c r="E19" s="672"/>
      <c r="F19" s="673"/>
      <c r="G19" s="673"/>
      <c r="H19" s="673"/>
      <c r="I19" s="673"/>
    </row>
    <row r="20" spans="2:9" ht="35.25" customHeight="1">
      <c r="B20" s="188">
        <v>11</v>
      </c>
      <c r="C20" s="520" t="str">
        <f>_xlfn.XLOOKUP(B20,'05_見積書整理表'!B:B,'05_見積書整理表'!D:D,"")</f>
        <v/>
      </c>
      <c r="D20" s="521" t="str">
        <f>_xlfn.XLOOKUP(B20,'05_見積書整理表'!B:B,'05_見積書整理表'!G:G,"")</f>
        <v/>
      </c>
      <c r="E20" s="683"/>
      <c r="F20" s="684"/>
      <c r="G20" s="684"/>
      <c r="H20" s="684"/>
      <c r="I20" s="684"/>
    </row>
    <row r="21" spans="2:9" ht="35.25" customHeight="1">
      <c r="B21" s="188">
        <v>12</v>
      </c>
      <c r="C21" s="520" t="str">
        <f>_xlfn.XLOOKUP(B21,'05_見積書整理表'!B:B,'05_見積書整理表'!D:D,"")</f>
        <v/>
      </c>
      <c r="D21" s="521" t="str">
        <f>_xlfn.XLOOKUP(B21,'05_見積書整理表'!B:B,'05_見積書整理表'!G:G,"")</f>
        <v/>
      </c>
      <c r="E21" s="672"/>
      <c r="F21" s="673"/>
      <c r="G21" s="673"/>
      <c r="H21" s="673"/>
      <c r="I21" s="673"/>
    </row>
    <row r="22" spans="2:9" ht="35.25" customHeight="1">
      <c r="B22" s="188">
        <v>13</v>
      </c>
      <c r="C22" s="520" t="str">
        <f>_xlfn.XLOOKUP(B22,'05_見積書整理表'!B:B,'05_見積書整理表'!D:D,"")</f>
        <v/>
      </c>
      <c r="D22" s="521" t="str">
        <f>_xlfn.XLOOKUP(B22,'05_見積書整理表'!B:B,'05_見積書整理表'!G:G,"")</f>
        <v/>
      </c>
      <c r="E22" s="683"/>
      <c r="F22" s="684"/>
      <c r="G22" s="684"/>
      <c r="H22" s="684"/>
      <c r="I22" s="684"/>
    </row>
    <row r="23" spans="2:9" ht="35.25" customHeight="1">
      <c r="B23" s="188">
        <v>14</v>
      </c>
      <c r="C23" s="520" t="str">
        <f>_xlfn.XLOOKUP(B23,'05_見積書整理表'!B:B,'05_見積書整理表'!D:D,"")</f>
        <v/>
      </c>
      <c r="D23" s="521" t="str">
        <f>_xlfn.XLOOKUP(B23,'05_見積書整理表'!B:B,'05_見積書整理表'!G:G,"")</f>
        <v/>
      </c>
      <c r="E23" s="672"/>
      <c r="F23" s="673"/>
      <c r="G23" s="673"/>
      <c r="H23" s="673"/>
      <c r="I23" s="673"/>
    </row>
    <row r="24" spans="2:9" ht="35.25" customHeight="1">
      <c r="B24" s="188">
        <v>15</v>
      </c>
      <c r="C24" s="520" t="str">
        <f>_xlfn.XLOOKUP(B24,'05_見積書整理表'!B:B,'05_見積書整理表'!D:D,"")</f>
        <v/>
      </c>
      <c r="D24" s="521" t="str">
        <f>_xlfn.XLOOKUP(B24,'05_見積書整理表'!B:B,'05_見積書整理表'!G:G,"")</f>
        <v/>
      </c>
      <c r="E24" s="683"/>
      <c r="F24" s="684"/>
      <c r="G24" s="684"/>
      <c r="H24" s="684"/>
      <c r="I24" s="684"/>
    </row>
  </sheetData>
  <mergeCells count="26">
    <mergeCell ref="E24:I24"/>
    <mergeCell ref="E18:I18"/>
    <mergeCell ref="E19:I19"/>
    <mergeCell ref="E20:I20"/>
    <mergeCell ref="E21:I21"/>
    <mergeCell ref="E22:I22"/>
    <mergeCell ref="E23:I23"/>
    <mergeCell ref="E17:I17"/>
    <mergeCell ref="B8:B9"/>
    <mergeCell ref="C8:C9"/>
    <mergeCell ref="D8:D9"/>
    <mergeCell ref="E8:I9"/>
    <mergeCell ref="E10:I10"/>
    <mergeCell ref="E11:I11"/>
    <mergeCell ref="E12:I12"/>
    <mergeCell ref="E13:I13"/>
    <mergeCell ref="E14:I14"/>
    <mergeCell ref="E15:I15"/>
    <mergeCell ref="E16:I16"/>
    <mergeCell ref="B3:I3"/>
    <mergeCell ref="B5:C5"/>
    <mergeCell ref="D5:E5"/>
    <mergeCell ref="H5:I5"/>
    <mergeCell ref="B6:C6"/>
    <mergeCell ref="D6:E6"/>
    <mergeCell ref="H6:I6"/>
  </mergeCells>
  <phoneticPr fontId="11"/>
  <dataValidations count="1">
    <dataValidation showDropDown="1" showInputMessage="1" showErrorMessage="1" sqref="H6:I6" xr:uid="{D1276750-C0AE-40E5-9615-A71C0A9CD925}"/>
  </dataValidations>
  <printOptions horizontalCentered="1"/>
  <pageMargins left="0.59055118110236227" right="0.59055118110236227" top="0.59055118110236227" bottom="0.59055118110236227" header="0.31496062992125984" footer="0.31496062992125984"/>
  <pageSetup paperSize="9" scale="65" fitToHeight="0" orientation="landscape" cellComments="asDisplayed"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AB69F-E409-43E3-87BA-E567E8567CA7}">
  <sheetPr codeName="Sheet6">
    <tabColor rgb="FF00B0F0"/>
    <pageSetUpPr fitToPage="1"/>
  </sheetPr>
  <dimension ref="B1:J24"/>
  <sheetViews>
    <sheetView showGridLines="0" view="pageBreakPreview" zoomScale="80" zoomScaleNormal="100" zoomScaleSheetLayoutView="80" workbookViewId="0">
      <selection activeCell="A25" sqref="A25:XFD29"/>
    </sheetView>
  </sheetViews>
  <sheetFormatPr defaultColWidth="9" defaultRowHeight="13"/>
  <cols>
    <col min="1" max="1" width="6.453125" style="103" customWidth="1"/>
    <col min="2" max="2" width="7.6328125" style="103" customWidth="1"/>
    <col min="3" max="3" width="25.81640625" style="103" customWidth="1"/>
    <col min="4" max="4" width="6.453125" style="103" customWidth="1"/>
    <col min="5" max="5" width="27.6328125" style="103" customWidth="1"/>
    <col min="6" max="6" width="32.08984375" style="182" customWidth="1"/>
    <col min="7" max="7" width="30.453125" style="182" customWidth="1"/>
    <col min="8" max="9" width="31.1796875" style="182" customWidth="1"/>
    <col min="10" max="10" width="5" style="103" customWidth="1"/>
    <col min="11" max="16384" width="9" style="103"/>
  </cols>
  <sheetData>
    <row r="1" spans="2:10" ht="14">
      <c r="J1" s="183" t="s">
        <v>330</v>
      </c>
    </row>
    <row r="3" spans="2:10" s="184" customFormat="1" ht="27.75" customHeight="1">
      <c r="B3" s="658" t="s">
        <v>333</v>
      </c>
      <c r="C3" s="658"/>
      <c r="D3" s="658"/>
      <c r="E3" s="658"/>
      <c r="F3" s="658"/>
      <c r="G3" s="658"/>
      <c r="H3" s="658"/>
      <c r="I3" s="658"/>
    </row>
    <row r="4" spans="2:10" s="184" customFormat="1" ht="14.25" customHeight="1">
      <c r="B4" s="185"/>
      <c r="C4" s="185"/>
      <c r="D4" s="185"/>
      <c r="E4" s="185"/>
      <c r="F4" s="185"/>
      <c r="G4" s="185"/>
      <c r="H4" s="185"/>
      <c r="I4" s="185"/>
    </row>
    <row r="5" spans="2:10" s="184" customFormat="1" ht="27.75" customHeight="1">
      <c r="B5" s="668" t="s">
        <v>120</v>
      </c>
      <c r="C5" s="668"/>
      <c r="D5" s="668" t="s">
        <v>121</v>
      </c>
      <c r="E5" s="668"/>
      <c r="F5" s="186" t="s">
        <v>158</v>
      </c>
      <c r="G5" s="186" t="s">
        <v>159</v>
      </c>
      <c r="H5" s="668" t="s">
        <v>160</v>
      </c>
      <c r="I5" s="668"/>
    </row>
    <row r="6" spans="2:10" s="184" customFormat="1" ht="27.75" customHeight="1">
      <c r="B6" s="669">
        <f>'02_様式7-1'!B7</f>
        <v>0</v>
      </c>
      <c r="C6" s="670"/>
      <c r="D6" s="671">
        <f>'02_様式7-1'!G7</f>
        <v>0</v>
      </c>
      <c r="E6" s="671"/>
      <c r="F6" s="518">
        <f>'02_様式7-1'!B8</f>
        <v>0</v>
      </c>
      <c r="G6" s="518" t="s">
        <v>218</v>
      </c>
      <c r="H6" s="671">
        <f>'02_様式7-1'!B10</f>
        <v>0</v>
      </c>
      <c r="I6" s="671"/>
    </row>
    <row r="7" spans="2:10" s="184" customFormat="1" ht="13.5" customHeight="1">
      <c r="B7" s="187"/>
      <c r="C7" s="187"/>
      <c r="D7" s="187"/>
      <c r="E7" s="187"/>
      <c r="F7" s="187"/>
      <c r="G7" s="187"/>
      <c r="H7" s="187"/>
      <c r="I7" s="187"/>
    </row>
    <row r="8" spans="2:10" ht="30" customHeight="1">
      <c r="B8" s="674" t="s">
        <v>198</v>
      </c>
      <c r="C8" s="676" t="s">
        <v>199</v>
      </c>
      <c r="D8" s="675" t="s">
        <v>200</v>
      </c>
      <c r="E8" s="677" t="s">
        <v>331</v>
      </c>
      <c r="F8" s="678"/>
      <c r="G8" s="678"/>
      <c r="H8" s="678"/>
      <c r="I8" s="679"/>
    </row>
    <row r="9" spans="2:10" ht="66" customHeight="1">
      <c r="B9" s="675"/>
      <c r="C9" s="676"/>
      <c r="D9" s="675"/>
      <c r="E9" s="680"/>
      <c r="F9" s="681"/>
      <c r="G9" s="681"/>
      <c r="H9" s="681"/>
      <c r="I9" s="682"/>
    </row>
    <row r="10" spans="2:10" ht="35.25" customHeight="1">
      <c r="B10" s="524" t="s">
        <v>18</v>
      </c>
      <c r="C10" s="520" t="str">
        <f>_xlfn.XLOOKUP(B10,'05_見積書整理表'!B:B,'05_見積書整理表'!D:D,"")</f>
        <v/>
      </c>
      <c r="D10" s="521" t="str">
        <f>_xlfn.XLOOKUP(B10,'05_見積書整理表'!B:B,'05_見積書整理表'!G:G,"")</f>
        <v/>
      </c>
      <c r="E10" s="683"/>
      <c r="F10" s="684"/>
      <c r="G10" s="684"/>
      <c r="H10" s="684"/>
      <c r="I10" s="684"/>
    </row>
    <row r="11" spans="2:10" ht="35.25" customHeight="1">
      <c r="B11" s="524" t="s">
        <v>20</v>
      </c>
      <c r="C11" s="520" t="str">
        <f>_xlfn.XLOOKUP(B11,'05_見積書整理表'!B:B,'05_見積書整理表'!D:D,"")</f>
        <v/>
      </c>
      <c r="D11" s="521" t="str">
        <f>_xlfn.XLOOKUP(B11,'05_見積書整理表'!B:B,'05_見積書整理表'!G:G,"")</f>
        <v/>
      </c>
      <c r="E11" s="672"/>
      <c r="F11" s="673"/>
      <c r="G11" s="673"/>
      <c r="H11" s="673"/>
      <c r="I11" s="673"/>
    </row>
    <row r="12" spans="2:10" ht="35.25" customHeight="1">
      <c r="B12" s="524" t="s">
        <v>21</v>
      </c>
      <c r="C12" s="520" t="str">
        <f>_xlfn.XLOOKUP(B12,'05_見積書整理表'!B:B,'05_見積書整理表'!D:D,"")</f>
        <v/>
      </c>
      <c r="D12" s="521" t="str">
        <f>_xlfn.XLOOKUP(B12,'05_見積書整理表'!B:B,'05_見積書整理表'!G:G,"")</f>
        <v/>
      </c>
      <c r="E12" s="683"/>
      <c r="F12" s="684"/>
      <c r="G12" s="684"/>
      <c r="H12" s="684"/>
      <c r="I12" s="684"/>
    </row>
    <row r="13" spans="2:10" ht="35.25" customHeight="1">
      <c r="B13" s="524" t="s">
        <v>23</v>
      </c>
      <c r="C13" s="520" t="str">
        <f>_xlfn.XLOOKUP(B13,'05_見積書整理表'!B:B,'05_見積書整理表'!D:D,"")</f>
        <v/>
      </c>
      <c r="D13" s="521" t="str">
        <f>_xlfn.XLOOKUP(B13,'05_見積書整理表'!B:B,'05_見積書整理表'!G:G,"")</f>
        <v/>
      </c>
      <c r="E13" s="672"/>
      <c r="F13" s="673"/>
      <c r="G13" s="673"/>
      <c r="H13" s="673"/>
      <c r="I13" s="673"/>
    </row>
    <row r="14" spans="2:10" ht="35.25" customHeight="1">
      <c r="B14" s="524" t="s">
        <v>24</v>
      </c>
      <c r="C14" s="520" t="str">
        <f>_xlfn.XLOOKUP(B14,'05_見積書整理表'!B:B,'05_見積書整理表'!D:D,"")</f>
        <v/>
      </c>
      <c r="D14" s="521" t="str">
        <f>_xlfn.XLOOKUP(B14,'05_見積書整理表'!B:B,'05_見積書整理表'!G:G,"")</f>
        <v/>
      </c>
      <c r="E14" s="683"/>
      <c r="F14" s="684"/>
      <c r="G14" s="684"/>
      <c r="H14" s="684"/>
      <c r="I14" s="684"/>
    </row>
    <row r="15" spans="2:10" ht="35.25" customHeight="1">
      <c r="B15" s="524" t="s">
        <v>25</v>
      </c>
      <c r="C15" s="520" t="str">
        <f>_xlfn.XLOOKUP(B15,'05_見積書整理表'!B:B,'05_見積書整理表'!D:D,"")</f>
        <v/>
      </c>
      <c r="D15" s="521" t="str">
        <f>_xlfn.XLOOKUP(B15,'05_見積書整理表'!B:B,'05_見積書整理表'!G:G,"")</f>
        <v/>
      </c>
      <c r="E15" s="672"/>
      <c r="F15" s="673"/>
      <c r="G15" s="673"/>
      <c r="H15" s="673"/>
      <c r="I15" s="673"/>
    </row>
    <row r="16" spans="2:10" ht="35.25" customHeight="1">
      <c r="B16" s="524" t="s">
        <v>27</v>
      </c>
      <c r="C16" s="520" t="str">
        <f>_xlfn.XLOOKUP(B16,'05_見積書整理表'!B:B,'05_見積書整理表'!D:D,"")</f>
        <v/>
      </c>
      <c r="D16" s="521" t="str">
        <f>_xlfn.XLOOKUP(B16,'05_見積書整理表'!B:B,'05_見積書整理表'!G:G,"")</f>
        <v/>
      </c>
      <c r="E16" s="683"/>
      <c r="F16" s="684"/>
      <c r="G16" s="684"/>
      <c r="H16" s="684"/>
      <c r="I16" s="684"/>
    </row>
    <row r="17" spans="2:9" ht="35.25" customHeight="1">
      <c r="B17" s="524" t="s">
        <v>28</v>
      </c>
      <c r="C17" s="520" t="str">
        <f>_xlfn.XLOOKUP(B17,'05_見積書整理表'!B:B,'05_見積書整理表'!D:D,"")</f>
        <v/>
      </c>
      <c r="D17" s="521" t="str">
        <f>_xlfn.XLOOKUP(B17,'05_見積書整理表'!B:B,'05_見積書整理表'!G:G,"")</f>
        <v/>
      </c>
      <c r="E17" s="672"/>
      <c r="F17" s="673"/>
      <c r="G17" s="673"/>
      <c r="H17" s="673"/>
      <c r="I17" s="673"/>
    </row>
    <row r="18" spans="2:9" ht="35.25" customHeight="1">
      <c r="B18" s="524" t="s">
        <v>29</v>
      </c>
      <c r="C18" s="520" t="str">
        <f>_xlfn.XLOOKUP(B18,'05_見積書整理表'!B:B,'05_見積書整理表'!D:D,"")</f>
        <v/>
      </c>
      <c r="D18" s="521" t="str">
        <f>_xlfn.XLOOKUP(B18,'05_見積書整理表'!B:B,'05_見積書整理表'!G:G,"")</f>
        <v/>
      </c>
      <c r="E18" s="683"/>
      <c r="F18" s="684"/>
      <c r="G18" s="684"/>
      <c r="H18" s="684"/>
      <c r="I18" s="684"/>
    </row>
    <row r="19" spans="2:9" ht="35.25" customHeight="1">
      <c r="B19" s="524" t="s">
        <v>31</v>
      </c>
      <c r="C19" s="520" t="str">
        <f>_xlfn.XLOOKUP(B19,'05_見積書整理表'!B:B,'05_見積書整理表'!D:D,"")</f>
        <v/>
      </c>
      <c r="D19" s="521" t="str">
        <f>_xlfn.XLOOKUP(B19,'05_見積書整理表'!B:B,'05_見積書整理表'!G:G,"")</f>
        <v/>
      </c>
      <c r="E19" s="672"/>
      <c r="F19" s="673"/>
      <c r="G19" s="673"/>
      <c r="H19" s="673"/>
      <c r="I19" s="673"/>
    </row>
    <row r="20" spans="2:9" ht="35.25" customHeight="1">
      <c r="B20" s="524" t="s">
        <v>33</v>
      </c>
      <c r="C20" s="520" t="str">
        <f>_xlfn.XLOOKUP(B20,'05_見積書整理表'!B:B,'05_見積書整理表'!D:D,"")</f>
        <v/>
      </c>
      <c r="D20" s="521" t="str">
        <f>_xlfn.XLOOKUP(B20,'05_見積書整理表'!B:B,'05_見積書整理表'!G:G,"")</f>
        <v/>
      </c>
      <c r="E20" s="683"/>
      <c r="F20" s="684"/>
      <c r="G20" s="684"/>
      <c r="H20" s="684"/>
      <c r="I20" s="684"/>
    </row>
    <row r="21" spans="2:9" ht="35.25" customHeight="1">
      <c r="B21" s="524" t="s">
        <v>334</v>
      </c>
      <c r="C21" s="520" t="str">
        <f>_xlfn.XLOOKUP(B21,'05_見積書整理表'!B:B,'05_見積書整理表'!D:D,"")</f>
        <v/>
      </c>
      <c r="D21" s="521" t="str">
        <f>_xlfn.XLOOKUP(B21,'05_見積書整理表'!B:B,'05_見積書整理表'!G:G,"")</f>
        <v/>
      </c>
      <c r="E21" s="672"/>
      <c r="F21" s="673"/>
      <c r="G21" s="673"/>
      <c r="H21" s="673"/>
      <c r="I21" s="673"/>
    </row>
    <row r="22" spans="2:9" ht="35.25" customHeight="1">
      <c r="B22" s="524" t="s">
        <v>335</v>
      </c>
      <c r="C22" s="520" t="str">
        <f>_xlfn.XLOOKUP(B22,'05_見積書整理表'!B:B,'05_見積書整理表'!D:D,"")</f>
        <v/>
      </c>
      <c r="D22" s="521" t="str">
        <f>_xlfn.XLOOKUP(B22,'05_見積書整理表'!B:B,'05_見積書整理表'!G:G,"")</f>
        <v/>
      </c>
      <c r="E22" s="683"/>
      <c r="F22" s="684"/>
      <c r="G22" s="684"/>
      <c r="H22" s="684"/>
      <c r="I22" s="684"/>
    </row>
    <row r="23" spans="2:9" ht="35.25" customHeight="1">
      <c r="B23" s="524" t="s">
        <v>336</v>
      </c>
      <c r="C23" s="520" t="str">
        <f>_xlfn.XLOOKUP(B23,'05_見積書整理表'!B:B,'05_見積書整理表'!D:D,"")</f>
        <v/>
      </c>
      <c r="D23" s="521" t="str">
        <f>_xlfn.XLOOKUP(B23,'05_見積書整理表'!B:B,'05_見積書整理表'!G:G,"")</f>
        <v/>
      </c>
      <c r="E23" s="672"/>
      <c r="F23" s="673"/>
      <c r="G23" s="673"/>
      <c r="H23" s="673"/>
      <c r="I23" s="673"/>
    </row>
    <row r="24" spans="2:9" ht="35.25" customHeight="1">
      <c r="B24" s="524" t="s">
        <v>337</v>
      </c>
      <c r="C24" s="520" t="str">
        <f>_xlfn.XLOOKUP(B24,'05_見積書整理表'!B:B,'05_見積書整理表'!D:D,"")</f>
        <v/>
      </c>
      <c r="D24" s="521" t="str">
        <f>_xlfn.XLOOKUP(B24,'05_見積書整理表'!B:B,'05_見積書整理表'!G:G,"")</f>
        <v/>
      </c>
      <c r="E24" s="683"/>
      <c r="F24" s="684"/>
      <c r="G24" s="684"/>
      <c r="H24" s="684"/>
      <c r="I24" s="684"/>
    </row>
  </sheetData>
  <mergeCells count="26">
    <mergeCell ref="B3:I3"/>
    <mergeCell ref="B5:C5"/>
    <mergeCell ref="D5:E5"/>
    <mergeCell ref="H5:I5"/>
    <mergeCell ref="B6:C6"/>
    <mergeCell ref="D6:E6"/>
    <mergeCell ref="H6:I6"/>
    <mergeCell ref="E17:I17"/>
    <mergeCell ref="B8:B9"/>
    <mergeCell ref="C8:C9"/>
    <mergeCell ref="D8:D9"/>
    <mergeCell ref="E8:I9"/>
    <mergeCell ref="E10:I10"/>
    <mergeCell ref="E11:I11"/>
    <mergeCell ref="E12:I12"/>
    <mergeCell ref="E13:I13"/>
    <mergeCell ref="E14:I14"/>
    <mergeCell ref="E15:I15"/>
    <mergeCell ref="E16:I16"/>
    <mergeCell ref="E23:I23"/>
    <mergeCell ref="E24:I24"/>
    <mergeCell ref="E18:I18"/>
    <mergeCell ref="E19:I19"/>
    <mergeCell ref="E20:I20"/>
    <mergeCell ref="E21:I21"/>
    <mergeCell ref="E22:I22"/>
  </mergeCells>
  <phoneticPr fontId="11"/>
  <dataValidations count="1">
    <dataValidation showDropDown="1" showInputMessage="1" showErrorMessage="1" sqref="H6:I6" xr:uid="{411F6981-BECE-4B20-BAD5-4E88C8C721A1}"/>
  </dataValidations>
  <printOptions horizontalCentered="1"/>
  <pageMargins left="0.59055118110236227" right="0.59055118110236227" top="0.59055118110236227" bottom="0.59055118110236227" header="0.31496062992125984" footer="0.31496062992125984"/>
  <pageSetup paperSize="9" scale="65" fitToHeight="0" orientation="landscape" cellComments="asDisplayed"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32C45-E148-433A-BBD8-6B62CA7EE9E2}">
  <sheetPr codeName="Sheet7">
    <tabColor rgb="FF00B0F0"/>
    <pageSetUpPr fitToPage="1"/>
  </sheetPr>
  <dimension ref="A1:J33"/>
  <sheetViews>
    <sheetView showZeros="0" view="pageBreakPreview" zoomScaleNormal="85" zoomScaleSheetLayoutView="100" workbookViewId="0">
      <selection activeCell="M13" sqref="M13"/>
    </sheetView>
  </sheetViews>
  <sheetFormatPr defaultColWidth="9" defaultRowHeight="13"/>
  <cols>
    <col min="1" max="1" width="15.81640625" style="36" bestFit="1" customWidth="1"/>
    <col min="2" max="2" width="12.453125" style="36" bestFit="1" customWidth="1"/>
    <col min="3" max="3" width="12.1796875" style="36" customWidth="1"/>
    <col min="4" max="4" width="3.81640625" style="36" bestFit="1" customWidth="1"/>
    <col min="5" max="5" width="12.453125" style="36" bestFit="1" customWidth="1"/>
    <col min="6" max="6" width="12" style="36" customWidth="1"/>
    <col min="7" max="7" width="3.81640625" style="36" bestFit="1" customWidth="1"/>
    <col min="8" max="8" width="10.1796875" style="36" bestFit="1" customWidth="1"/>
    <col min="9" max="9" width="17.08984375" style="36" customWidth="1"/>
    <col min="10" max="10" width="3.453125" style="181" bestFit="1" customWidth="1"/>
    <col min="11" max="16384" width="9" style="36"/>
  </cols>
  <sheetData>
    <row r="1" spans="1:10" ht="24.75" customHeight="1">
      <c r="G1" s="702" t="s">
        <v>201</v>
      </c>
      <c r="H1" s="702"/>
      <c r="I1" s="702"/>
      <c r="J1" s="702"/>
    </row>
    <row r="2" spans="1:10" ht="24.75" customHeight="1">
      <c r="A2" s="703" t="s">
        <v>202</v>
      </c>
      <c r="B2" s="703"/>
      <c r="C2" s="703"/>
      <c r="D2" s="703"/>
      <c r="E2" s="703"/>
      <c r="F2" s="703"/>
      <c r="G2" s="703"/>
      <c r="H2" s="703"/>
      <c r="I2" s="703"/>
      <c r="J2" s="703"/>
    </row>
    <row r="3" spans="1:10" ht="13.5" thickBot="1">
      <c r="H3" s="163"/>
      <c r="I3" s="704"/>
      <c r="J3" s="704"/>
    </row>
    <row r="4" spans="1:10" ht="34.5" customHeight="1">
      <c r="A4" s="164" t="s">
        <v>4</v>
      </c>
      <c r="B4" s="705">
        <f>'02_様式7-1'!G7</f>
        <v>0</v>
      </c>
      <c r="C4" s="706"/>
      <c r="D4" s="706"/>
      <c r="E4" s="707"/>
      <c r="F4" s="165" t="s">
        <v>203</v>
      </c>
      <c r="G4" s="708">
        <f>'02_様式7-1'!B8</f>
        <v>0</v>
      </c>
      <c r="H4" s="709"/>
      <c r="I4" s="709"/>
      <c r="J4" s="710"/>
    </row>
    <row r="5" spans="1:10" ht="34.5" customHeight="1">
      <c r="A5" s="8" t="s">
        <v>1</v>
      </c>
      <c r="B5" s="711">
        <f>'02_様式7-1'!G2</f>
        <v>0</v>
      </c>
      <c r="C5" s="712"/>
      <c r="D5" s="712"/>
      <c r="E5" s="712"/>
      <c r="F5" s="712"/>
      <c r="G5" s="712"/>
      <c r="H5" s="712"/>
      <c r="I5" s="712"/>
      <c r="J5" s="713"/>
    </row>
    <row r="6" spans="1:10" ht="34.5" customHeight="1" thickBot="1">
      <c r="A6" s="166" t="s">
        <v>6</v>
      </c>
      <c r="B6" s="714">
        <f>'02_様式7-1'!B9</f>
        <v>0</v>
      </c>
      <c r="C6" s="715"/>
      <c r="D6" s="715"/>
      <c r="E6" s="716"/>
      <c r="F6" s="716"/>
      <c r="G6" s="716"/>
      <c r="H6" s="716"/>
      <c r="I6" s="716"/>
      <c r="J6" s="717"/>
    </row>
    <row r="7" spans="1:10" ht="34.5" customHeight="1" thickTop="1">
      <c r="A7" s="167" t="s">
        <v>7</v>
      </c>
      <c r="B7" s="718">
        <f>'02_様式7-1'!B10</f>
        <v>0</v>
      </c>
      <c r="C7" s="719"/>
      <c r="D7" s="719"/>
      <c r="E7" s="720"/>
      <c r="F7" s="721" t="s">
        <v>204</v>
      </c>
      <c r="G7" s="722"/>
      <c r="H7" s="723"/>
      <c r="I7" s="724"/>
      <c r="J7" s="725"/>
    </row>
    <row r="8" spans="1:10" ht="34.5" customHeight="1">
      <c r="A8" s="168" t="s">
        <v>205</v>
      </c>
      <c r="B8" s="169" t="s">
        <v>206</v>
      </c>
      <c r="C8" s="726"/>
      <c r="D8" s="726"/>
      <c r="E8" s="726"/>
      <c r="F8" s="726"/>
      <c r="G8" s="727"/>
      <c r="H8" s="169" t="s">
        <v>207</v>
      </c>
      <c r="I8" s="170"/>
      <c r="J8" s="171" t="s">
        <v>19</v>
      </c>
    </row>
    <row r="9" spans="1:10" ht="34.5" customHeight="1">
      <c r="A9" s="168" t="s">
        <v>208</v>
      </c>
      <c r="B9" s="169" t="s">
        <v>206</v>
      </c>
      <c r="C9" s="695"/>
      <c r="D9" s="695"/>
      <c r="E9" s="695"/>
      <c r="F9" s="695"/>
      <c r="G9" s="696"/>
      <c r="H9" s="169" t="s">
        <v>207</v>
      </c>
      <c r="I9" s="170"/>
      <c r="J9" s="171" t="s">
        <v>19</v>
      </c>
    </row>
    <row r="10" spans="1:10" ht="34.5" customHeight="1">
      <c r="A10" s="168" t="s">
        <v>209</v>
      </c>
      <c r="B10" s="169" t="s">
        <v>206</v>
      </c>
      <c r="C10" s="695"/>
      <c r="D10" s="695"/>
      <c r="E10" s="695"/>
      <c r="F10" s="695"/>
      <c r="G10" s="696"/>
      <c r="H10" s="169" t="s">
        <v>207</v>
      </c>
      <c r="I10" s="170"/>
      <c r="J10" s="171" t="s">
        <v>19</v>
      </c>
    </row>
    <row r="11" spans="1:10" ht="34.5" customHeight="1">
      <c r="A11" s="168" t="s">
        <v>210</v>
      </c>
      <c r="B11" s="169" t="s">
        <v>206</v>
      </c>
      <c r="C11" s="695"/>
      <c r="D11" s="695"/>
      <c r="E11" s="695"/>
      <c r="F11" s="695"/>
      <c r="G11" s="696"/>
      <c r="H11" s="169" t="s">
        <v>207</v>
      </c>
      <c r="I11" s="170"/>
      <c r="J11" s="171" t="s">
        <v>19</v>
      </c>
    </row>
    <row r="12" spans="1:10" ht="34.5" customHeight="1">
      <c r="A12" s="168" t="s">
        <v>211</v>
      </c>
      <c r="B12" s="169" t="s">
        <v>206</v>
      </c>
      <c r="C12" s="695"/>
      <c r="D12" s="695"/>
      <c r="E12" s="695"/>
      <c r="F12" s="695"/>
      <c r="G12" s="696"/>
      <c r="H12" s="169" t="s">
        <v>207</v>
      </c>
      <c r="I12" s="170"/>
      <c r="J12" s="171" t="s">
        <v>19</v>
      </c>
    </row>
    <row r="13" spans="1:10" ht="35.25" customHeight="1" thickBot="1">
      <c r="A13" s="168" t="s">
        <v>212</v>
      </c>
      <c r="B13" s="172" t="s">
        <v>206</v>
      </c>
      <c r="C13" s="695"/>
      <c r="D13" s="695"/>
      <c r="E13" s="695"/>
      <c r="F13" s="695"/>
      <c r="G13" s="696"/>
      <c r="H13" s="172" t="s">
        <v>207</v>
      </c>
      <c r="I13" s="173"/>
      <c r="J13" s="174" t="s">
        <v>19</v>
      </c>
    </row>
    <row r="14" spans="1:10" ht="35.25" customHeight="1" thickTop="1">
      <c r="A14" s="175" t="s">
        <v>213</v>
      </c>
      <c r="B14" s="697"/>
      <c r="C14" s="697"/>
      <c r="D14" s="697"/>
      <c r="E14" s="697"/>
      <c r="F14" s="697"/>
      <c r="G14" s="697"/>
      <c r="H14" s="697"/>
      <c r="I14" s="697"/>
      <c r="J14" s="698"/>
    </row>
    <row r="15" spans="1:10" ht="34.5" customHeight="1">
      <c r="A15" s="699"/>
      <c r="B15" s="700"/>
      <c r="C15" s="700"/>
      <c r="D15" s="700"/>
      <c r="E15" s="700"/>
      <c r="F15" s="700"/>
      <c r="G15" s="700"/>
      <c r="H15" s="700"/>
      <c r="I15" s="700"/>
      <c r="J15" s="701"/>
    </row>
    <row r="16" spans="1:10" ht="34.5" customHeight="1">
      <c r="A16" s="699"/>
      <c r="B16" s="700"/>
      <c r="C16" s="700"/>
      <c r="D16" s="700"/>
      <c r="E16" s="700"/>
      <c r="F16" s="700"/>
      <c r="G16" s="700"/>
      <c r="H16" s="700"/>
      <c r="I16" s="700"/>
      <c r="J16" s="701"/>
    </row>
    <row r="17" spans="1:10" ht="34.5" customHeight="1">
      <c r="A17" s="699"/>
      <c r="B17" s="700"/>
      <c r="C17" s="700"/>
      <c r="D17" s="700"/>
      <c r="E17" s="700"/>
      <c r="F17" s="700"/>
      <c r="G17" s="700"/>
      <c r="H17" s="700"/>
      <c r="I17" s="700"/>
      <c r="J17" s="701"/>
    </row>
    <row r="18" spans="1:10" ht="34.5" customHeight="1">
      <c r="A18" s="699"/>
      <c r="B18" s="700"/>
      <c r="C18" s="700"/>
      <c r="D18" s="700"/>
      <c r="E18" s="700"/>
      <c r="F18" s="700"/>
      <c r="G18" s="700"/>
      <c r="H18" s="700"/>
      <c r="I18" s="700"/>
      <c r="J18" s="701"/>
    </row>
    <row r="19" spans="1:10" ht="34.5" customHeight="1">
      <c r="A19" s="699"/>
      <c r="B19" s="700"/>
      <c r="C19" s="700"/>
      <c r="D19" s="700"/>
      <c r="E19" s="700"/>
      <c r="F19" s="700"/>
      <c r="G19" s="700"/>
      <c r="H19" s="700"/>
      <c r="I19" s="700"/>
      <c r="J19" s="701"/>
    </row>
    <row r="20" spans="1:10" ht="34.5" customHeight="1">
      <c r="A20" s="699"/>
      <c r="B20" s="700"/>
      <c r="C20" s="700"/>
      <c r="D20" s="700"/>
      <c r="E20" s="700"/>
      <c r="F20" s="700"/>
      <c r="G20" s="700"/>
      <c r="H20" s="700"/>
      <c r="I20" s="700"/>
      <c r="J20" s="701"/>
    </row>
    <row r="21" spans="1:10" ht="35.25" customHeight="1">
      <c r="A21" s="685" t="s">
        <v>214</v>
      </c>
      <c r="B21" s="686"/>
      <c r="C21" s="686"/>
      <c r="D21" s="686"/>
      <c r="E21" s="686"/>
      <c r="F21" s="686"/>
      <c r="G21" s="686"/>
      <c r="H21" s="686"/>
      <c r="I21" s="686"/>
      <c r="J21" s="687"/>
    </row>
    <row r="22" spans="1:10" ht="35.25" customHeight="1">
      <c r="A22" s="176"/>
      <c r="B22" s="163" t="s">
        <v>215</v>
      </c>
      <c r="C22" s="177"/>
      <c r="D22" s="178" t="s">
        <v>19</v>
      </c>
      <c r="E22" s="163" t="s">
        <v>216</v>
      </c>
      <c r="F22" s="51"/>
      <c r="G22" s="178" t="s">
        <v>19</v>
      </c>
      <c r="H22" s="163" t="s">
        <v>217</v>
      </c>
      <c r="I22" s="179">
        <f>F22-C22</f>
        <v>0</v>
      </c>
      <c r="J22" s="180" t="s">
        <v>19</v>
      </c>
    </row>
    <row r="23" spans="1:10" ht="34.5" customHeight="1">
      <c r="A23" s="688"/>
      <c r="B23" s="689"/>
      <c r="C23" s="689"/>
      <c r="D23" s="689"/>
      <c r="E23" s="689"/>
      <c r="F23" s="689"/>
      <c r="G23" s="689"/>
      <c r="H23" s="689"/>
      <c r="I23" s="689"/>
      <c r="J23" s="690"/>
    </row>
    <row r="24" spans="1:10" ht="34.5" customHeight="1">
      <c r="A24" s="691"/>
      <c r="B24" s="689"/>
      <c r="C24" s="689"/>
      <c r="D24" s="689"/>
      <c r="E24" s="689"/>
      <c r="F24" s="689"/>
      <c r="G24" s="689"/>
      <c r="H24" s="689"/>
      <c r="I24" s="689"/>
      <c r="J24" s="690"/>
    </row>
    <row r="25" spans="1:10" ht="34.5" customHeight="1">
      <c r="A25" s="691"/>
      <c r="B25" s="689"/>
      <c r="C25" s="689"/>
      <c r="D25" s="689"/>
      <c r="E25" s="689"/>
      <c r="F25" s="689"/>
      <c r="G25" s="689"/>
      <c r="H25" s="689"/>
      <c r="I25" s="689"/>
      <c r="J25" s="690"/>
    </row>
    <row r="26" spans="1:10" ht="34.5" customHeight="1">
      <c r="A26" s="691"/>
      <c r="B26" s="689"/>
      <c r="C26" s="689"/>
      <c r="D26" s="689"/>
      <c r="E26" s="689"/>
      <c r="F26" s="689"/>
      <c r="G26" s="689"/>
      <c r="H26" s="689"/>
      <c r="I26" s="689"/>
      <c r="J26" s="690"/>
    </row>
    <row r="27" spans="1:10" ht="34.5" customHeight="1">
      <c r="A27" s="691"/>
      <c r="B27" s="689"/>
      <c r="C27" s="689"/>
      <c r="D27" s="689"/>
      <c r="E27" s="689"/>
      <c r="F27" s="689"/>
      <c r="G27" s="689"/>
      <c r="H27" s="689"/>
      <c r="I27" s="689"/>
      <c r="J27" s="690"/>
    </row>
    <row r="28" spans="1:10" ht="34.5" customHeight="1" thickBot="1">
      <c r="A28" s="692"/>
      <c r="B28" s="693"/>
      <c r="C28" s="693"/>
      <c r="D28" s="693"/>
      <c r="E28" s="693"/>
      <c r="F28" s="693"/>
      <c r="G28" s="693"/>
      <c r="H28" s="693"/>
      <c r="I28" s="693"/>
      <c r="J28" s="694"/>
    </row>
    <row r="29" spans="1:10" ht="28.5" customHeight="1"/>
    <row r="30" spans="1:10" ht="28.5" customHeight="1"/>
    <row r="31" spans="1:10" ht="28.5" customHeight="1"/>
    <row r="32" spans="1:10" ht="28.5" customHeight="1"/>
    <row r="33" ht="28.5" customHeight="1"/>
  </sheetData>
  <mergeCells count="20">
    <mergeCell ref="C9:G9"/>
    <mergeCell ref="G1:J1"/>
    <mergeCell ref="A2:J2"/>
    <mergeCell ref="I3:J3"/>
    <mergeCell ref="B4:E4"/>
    <mergeCell ref="G4:J4"/>
    <mergeCell ref="B5:J5"/>
    <mergeCell ref="B6:J6"/>
    <mergeCell ref="B7:E7"/>
    <mergeCell ref="F7:G7"/>
    <mergeCell ref="H7:J7"/>
    <mergeCell ref="C8:G8"/>
    <mergeCell ref="A21:J21"/>
    <mergeCell ref="A23:J28"/>
    <mergeCell ref="C10:G10"/>
    <mergeCell ref="C11:G11"/>
    <mergeCell ref="C12:G12"/>
    <mergeCell ref="C13:G13"/>
    <mergeCell ref="B14:J14"/>
    <mergeCell ref="A15:J20"/>
  </mergeCells>
  <phoneticPr fontId="11"/>
  <conditionalFormatting sqref="A15:J20">
    <cfRule type="cellIs" dxfId="3" priority="2" operator="equal">
      <formula>""</formula>
    </cfRule>
  </conditionalFormatting>
  <conditionalFormatting sqref="C8:G11 I8:I11">
    <cfRule type="cellIs" dxfId="2" priority="1" operator="equal">
      <formula>""</formula>
    </cfRule>
  </conditionalFormatting>
  <conditionalFormatting sqref="H7:J7">
    <cfRule type="cellIs" dxfId="1" priority="3" operator="equal">
      <formula>""</formula>
    </cfRule>
  </conditionalFormatting>
  <dataValidations count="1">
    <dataValidation type="list" allowBlank="1" showInputMessage="1" showErrorMessage="1" sqref="H7:J7" xr:uid="{1F3CA17D-1E3A-4EC5-A88F-497C2170A938}">
      <formula1>"施工業者,設計業者,施工業者・設計業者"</formula1>
    </dataValidation>
  </dataValidations>
  <printOptions horizontalCentered="1"/>
  <pageMargins left="0.59055118110236227" right="0.39370078740157483" top="0.74803149606299213" bottom="0.35433070866141736" header="0.51181102362204722" footer="0.19685039370078741"/>
  <pageSetup paperSize="9" scale="86" orientation="portrait" cellComments="asDisplayed"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E8595-3103-4FBF-8DBB-AE71B2746D63}">
  <sheetPr codeName="Sheet13">
    <tabColor rgb="FF00B0F0"/>
    <pageSetUpPr fitToPage="1"/>
  </sheetPr>
  <dimension ref="A1:W222"/>
  <sheetViews>
    <sheetView view="pageBreakPreview" zoomScale="70" zoomScaleNormal="70" zoomScaleSheetLayoutView="70" workbookViewId="0">
      <selection activeCell="X19" sqref="X19"/>
    </sheetView>
  </sheetViews>
  <sheetFormatPr defaultColWidth="9" defaultRowHeight="13" outlineLevelRow="1"/>
  <cols>
    <col min="1" max="1" width="1.81640625" style="193" customWidth="1"/>
    <col min="2" max="2" width="5.08984375" style="193" customWidth="1"/>
    <col min="3" max="3" width="17.6328125" style="193" customWidth="1"/>
    <col min="4" max="4" width="7.90625" style="193" customWidth="1"/>
    <col min="5" max="15" width="12.6328125" style="193" customWidth="1"/>
    <col min="16" max="16" width="10.81640625" style="193" customWidth="1"/>
    <col min="17" max="17" width="7.90625" style="193" customWidth="1"/>
    <col min="18" max="16384" width="9" style="193"/>
  </cols>
  <sheetData>
    <row r="1" spans="2:20" ht="17.25" customHeight="1">
      <c r="B1" s="189" t="s">
        <v>220</v>
      </c>
      <c r="C1" s="189"/>
      <c r="D1" s="190"/>
      <c r="E1" s="191"/>
      <c r="F1" s="191"/>
      <c r="G1" s="191"/>
      <c r="H1" s="191"/>
      <c r="I1" s="192"/>
    </row>
    <row r="2" spans="2:20" ht="20.25" customHeight="1">
      <c r="B2" s="189" t="s">
        <v>221</v>
      </c>
      <c r="C2" s="189"/>
      <c r="D2" s="190"/>
      <c r="E2" s="191"/>
      <c r="F2" s="191"/>
      <c r="G2" s="191"/>
      <c r="H2" s="191"/>
      <c r="I2" s="192"/>
    </row>
    <row r="3" spans="2:20" ht="17.25" customHeight="1">
      <c r="B3" s="728" t="s">
        <v>341</v>
      </c>
      <c r="C3" s="728"/>
      <c r="D3" s="728"/>
      <c r="E3" s="728"/>
      <c r="F3" s="728"/>
      <c r="G3" s="728"/>
      <c r="H3" s="728"/>
      <c r="I3" s="194"/>
    </row>
    <row r="4" spans="2:20" s="199" customFormat="1">
      <c r="B4" s="195"/>
      <c r="C4" s="196"/>
      <c r="D4" s="196"/>
      <c r="E4" s="197"/>
      <c r="F4" s="197"/>
      <c r="G4" s="197"/>
      <c r="H4" s="197"/>
      <c r="I4" s="198"/>
      <c r="R4"/>
      <c r="S4"/>
      <c r="T4"/>
    </row>
    <row r="5" spans="2:20" s="199" customFormat="1">
      <c r="B5" s="195"/>
      <c r="C5" s="196"/>
      <c r="D5" s="196"/>
      <c r="E5" s="197"/>
      <c r="F5" s="197"/>
      <c r="G5" s="197"/>
      <c r="H5" s="197"/>
      <c r="I5" s="198"/>
      <c r="R5"/>
      <c r="S5"/>
      <c r="T5"/>
    </row>
    <row r="6" spans="2:20" s="199" customFormat="1" ht="13.5" customHeight="1">
      <c r="B6" s="195"/>
      <c r="C6" s="196"/>
      <c r="D6" s="196"/>
      <c r="E6" s="197"/>
      <c r="F6" s="197"/>
      <c r="G6" s="197"/>
      <c r="H6" s="197"/>
      <c r="I6" s="198"/>
      <c r="R6"/>
      <c r="S6"/>
      <c r="T6"/>
    </row>
    <row r="7" spans="2:20" s="199" customFormat="1" ht="13.5" customHeight="1">
      <c r="B7" s="195"/>
      <c r="C7" s="196"/>
      <c r="D7" s="196"/>
      <c r="E7" s="197"/>
      <c r="F7" s="197"/>
      <c r="G7" s="197"/>
      <c r="H7" s="197"/>
      <c r="I7" s="198"/>
      <c r="R7"/>
      <c r="S7"/>
      <c r="T7"/>
    </row>
    <row r="8" spans="2:20" s="199" customFormat="1">
      <c r="B8" s="195"/>
      <c r="C8" s="196"/>
      <c r="D8" s="196"/>
      <c r="E8" s="197"/>
      <c r="F8" s="197"/>
      <c r="G8" s="197"/>
      <c r="H8" s="197"/>
      <c r="I8" s="198"/>
      <c r="R8"/>
      <c r="S8"/>
      <c r="T8"/>
    </row>
    <row r="9" spans="2:20" s="199" customFormat="1">
      <c r="B9" s="195"/>
      <c r="C9" s="196"/>
      <c r="D9" s="196"/>
      <c r="E9" s="197"/>
      <c r="F9" s="197"/>
      <c r="G9" s="197"/>
      <c r="H9" s="197"/>
      <c r="I9" s="198"/>
      <c r="R9"/>
      <c r="S9"/>
      <c r="T9"/>
    </row>
    <row r="10" spans="2:20" s="199" customFormat="1">
      <c r="B10" s="195"/>
      <c r="C10" s="196"/>
      <c r="D10" s="196"/>
      <c r="E10" s="197"/>
      <c r="F10" s="197"/>
      <c r="G10" s="197"/>
      <c r="H10" s="197"/>
      <c r="I10" s="198"/>
      <c r="R10"/>
      <c r="S10"/>
      <c r="T10"/>
    </row>
    <row r="11" spans="2:20" s="199" customFormat="1">
      <c r="B11" s="195"/>
      <c r="C11" s="196"/>
      <c r="D11" s="196"/>
      <c r="E11" s="197"/>
      <c r="F11" s="197"/>
      <c r="G11" s="197"/>
      <c r="H11" s="197"/>
      <c r="I11" s="198"/>
      <c r="R11"/>
      <c r="S11"/>
      <c r="T11"/>
    </row>
    <row r="12" spans="2:20" s="199" customFormat="1">
      <c r="B12" s="195"/>
      <c r="C12" s="196"/>
      <c r="D12" s="196"/>
      <c r="E12" s="197"/>
      <c r="F12" s="197"/>
      <c r="G12" s="197"/>
      <c r="H12" s="197"/>
      <c r="I12" s="198"/>
      <c r="R12"/>
      <c r="S12"/>
      <c r="T12"/>
    </row>
    <row r="13" spans="2:20" s="199" customFormat="1">
      <c r="B13" s="195"/>
      <c r="C13" s="196"/>
      <c r="D13" s="196"/>
      <c r="E13" s="197"/>
      <c r="F13" s="197"/>
      <c r="G13" s="197"/>
      <c r="H13" s="197"/>
      <c r="I13" s="198"/>
      <c r="R13"/>
      <c r="S13"/>
      <c r="T13"/>
    </row>
    <row r="14" spans="2:20" s="199" customFormat="1">
      <c r="B14" s="195"/>
      <c r="C14" s="196"/>
      <c r="D14" s="196"/>
      <c r="E14" s="197"/>
      <c r="F14" s="197"/>
      <c r="G14" s="197"/>
      <c r="H14" s="197"/>
      <c r="I14" s="198"/>
    </row>
    <row r="15" spans="2:20" s="199" customFormat="1">
      <c r="B15" s="195"/>
      <c r="C15" s="196"/>
      <c r="D15" s="196"/>
      <c r="E15" s="197"/>
      <c r="F15" s="197"/>
      <c r="G15" s="197"/>
      <c r="H15" s="197"/>
      <c r="I15" s="198"/>
    </row>
    <row r="16" spans="2:20" s="199" customFormat="1">
      <c r="B16" s="200"/>
      <c r="C16" s="198"/>
      <c r="D16" s="198"/>
      <c r="E16" s="200"/>
      <c r="F16" s="200"/>
      <c r="G16" s="198"/>
      <c r="H16" s="198"/>
      <c r="I16" s="198"/>
    </row>
    <row r="17" spans="1:21" s="199" customFormat="1">
      <c r="B17" s="200"/>
      <c r="C17" s="198"/>
      <c r="D17" s="198"/>
      <c r="E17" s="200"/>
      <c r="F17" s="200"/>
      <c r="G17" s="198"/>
      <c r="H17" s="198"/>
      <c r="I17" s="198"/>
    </row>
    <row r="18" spans="1:21" s="199" customFormat="1">
      <c r="B18" s="200"/>
      <c r="C18" s="198"/>
      <c r="D18" s="198"/>
      <c r="E18" s="200"/>
      <c r="F18" s="200"/>
      <c r="G18" s="198"/>
      <c r="H18" s="198"/>
      <c r="I18" s="198"/>
    </row>
    <row r="19" spans="1:21" s="199" customFormat="1" ht="30.9" customHeight="1">
      <c r="A19" s="201"/>
      <c r="B19" s="202" t="s">
        <v>222</v>
      </c>
      <c r="C19" s="203"/>
      <c r="D19" s="204"/>
      <c r="E19" s="205"/>
      <c r="F19" s="205"/>
      <c r="G19" s="206"/>
      <c r="H19" s="206"/>
      <c r="I19" s="206"/>
      <c r="J19" s="201"/>
      <c r="K19" s="201"/>
      <c r="L19" s="201"/>
      <c r="M19" s="201"/>
      <c r="N19" s="201"/>
      <c r="O19" s="201"/>
      <c r="P19" s="201"/>
      <c r="Q19" s="201"/>
    </row>
    <row r="20" spans="1:21" s="199" customFormat="1" ht="30.9" customHeight="1">
      <c r="A20" s="201"/>
      <c r="B20" s="202"/>
      <c r="C20" s="203"/>
      <c r="D20" s="204"/>
      <c r="E20" s="205"/>
      <c r="F20" s="205"/>
      <c r="G20" s="206"/>
      <c r="H20" s="206"/>
      <c r="I20" s="206"/>
      <c r="J20" s="201"/>
      <c r="K20" s="201"/>
      <c r="L20" s="201"/>
      <c r="M20" s="201"/>
      <c r="N20" s="201"/>
      <c r="O20" s="201"/>
      <c r="P20" s="201"/>
      <c r="Q20" s="201"/>
    </row>
    <row r="21" spans="1:21" ht="30" customHeight="1" thickBot="1">
      <c r="A21" s="201"/>
      <c r="B21" s="207" t="s">
        <v>223</v>
      </c>
      <c r="C21" s="207"/>
      <c r="D21" s="208"/>
      <c r="E21" s="203"/>
      <c r="F21" s="203"/>
      <c r="G21" s="203"/>
      <c r="H21" s="203"/>
      <c r="I21" s="203"/>
      <c r="J21" s="203"/>
      <c r="K21" s="203"/>
      <c r="L21" s="203"/>
      <c r="M21" s="203"/>
      <c r="N21" s="729" t="s">
        <v>224</v>
      </c>
      <c r="O21" s="730"/>
      <c r="P21" s="209"/>
      <c r="Q21" s="201"/>
    </row>
    <row r="22" spans="1:21" ht="18" customHeight="1" thickTop="1" thickBot="1">
      <c r="A22" s="201"/>
      <c r="B22" s="731"/>
      <c r="C22" s="732"/>
      <c r="D22" s="737" t="s">
        <v>225</v>
      </c>
      <c r="E22" s="740" t="s">
        <v>226</v>
      </c>
      <c r="F22" s="740" t="s">
        <v>227</v>
      </c>
      <c r="G22" s="741" t="s">
        <v>228</v>
      </c>
      <c r="H22" s="742"/>
      <c r="I22" s="742"/>
      <c r="J22" s="742"/>
      <c r="K22" s="742"/>
      <c r="L22" s="742"/>
      <c r="M22" s="742"/>
      <c r="N22" s="742"/>
      <c r="O22" s="743"/>
      <c r="P22" s="201"/>
      <c r="Q22" s="201"/>
      <c r="R22" s="746" t="s">
        <v>229</v>
      </c>
      <c r="S22" s="747"/>
      <c r="T22" s="747"/>
      <c r="U22" s="747"/>
    </row>
    <row r="23" spans="1:21" ht="18" customHeight="1" thickBot="1">
      <c r="A23" s="201"/>
      <c r="B23" s="733"/>
      <c r="C23" s="734"/>
      <c r="D23" s="738"/>
      <c r="E23" s="738"/>
      <c r="F23" s="738"/>
      <c r="G23" s="748" t="s">
        <v>230</v>
      </c>
      <c r="H23" s="749" t="s">
        <v>231</v>
      </c>
      <c r="I23" s="750"/>
      <c r="J23" s="750"/>
      <c r="K23" s="750"/>
      <c r="L23" s="750"/>
      <c r="M23" s="750"/>
      <c r="N23" s="751"/>
      <c r="O23" s="752" t="s">
        <v>232</v>
      </c>
      <c r="P23" s="209"/>
      <c r="Q23" s="201"/>
      <c r="R23" s="754" t="s">
        <v>233</v>
      </c>
      <c r="S23" s="746" t="s">
        <v>234</v>
      </c>
      <c r="T23" s="746" t="s">
        <v>235</v>
      </c>
      <c r="U23" s="746" t="s">
        <v>236</v>
      </c>
    </row>
    <row r="24" spans="1:21" ht="16.5" customHeight="1" thickBot="1">
      <c r="A24" s="201"/>
      <c r="B24" s="733"/>
      <c r="C24" s="734"/>
      <c r="D24" s="738"/>
      <c r="E24" s="738"/>
      <c r="F24" s="738"/>
      <c r="G24" s="738"/>
      <c r="H24" s="210"/>
      <c r="I24" s="755" t="s">
        <v>237</v>
      </c>
      <c r="J24" s="756"/>
      <c r="K24" s="757" t="s">
        <v>238</v>
      </c>
      <c r="L24" s="758"/>
      <c r="M24" s="744" t="s">
        <v>239</v>
      </c>
      <c r="N24" s="745"/>
      <c r="O24" s="753"/>
      <c r="P24" s="209"/>
      <c r="Q24" s="201"/>
      <c r="R24" s="754"/>
      <c r="S24" s="747"/>
      <c r="T24" s="747"/>
      <c r="U24" s="747"/>
    </row>
    <row r="25" spans="1:21" ht="31.5" customHeight="1">
      <c r="A25" s="201"/>
      <c r="B25" s="733"/>
      <c r="C25" s="734"/>
      <c r="D25" s="738"/>
      <c r="E25" s="738"/>
      <c r="F25" s="738"/>
      <c r="G25" s="738"/>
      <c r="H25" s="211" t="s">
        <v>240</v>
      </c>
      <c r="I25" s="212" t="s">
        <v>241</v>
      </c>
      <c r="J25" s="213" t="s">
        <v>242</v>
      </c>
      <c r="K25" s="214" t="s">
        <v>243</v>
      </c>
      <c r="L25" s="215" t="s">
        <v>244</v>
      </c>
      <c r="M25" s="216" t="s">
        <v>243</v>
      </c>
      <c r="N25" s="217" t="s">
        <v>244</v>
      </c>
      <c r="O25" s="753"/>
      <c r="P25" s="209"/>
      <c r="Q25" s="201"/>
      <c r="R25" s="754"/>
      <c r="S25" s="747"/>
      <c r="T25" s="747"/>
      <c r="U25" s="747"/>
    </row>
    <row r="26" spans="1:21" ht="17.25" customHeight="1" thickBot="1">
      <c r="A26" s="201"/>
      <c r="B26" s="735"/>
      <c r="C26" s="736"/>
      <c r="D26" s="739"/>
      <c r="E26" s="218" t="s">
        <v>245</v>
      </c>
      <c r="F26" s="219" t="s">
        <v>246</v>
      </c>
      <c r="G26" s="219" t="s">
        <v>247</v>
      </c>
      <c r="H26" s="218" t="s">
        <v>248</v>
      </c>
      <c r="I26" s="220" t="s">
        <v>249</v>
      </c>
      <c r="J26" s="221" t="s">
        <v>250</v>
      </c>
      <c r="K26" s="222" t="s">
        <v>251</v>
      </c>
      <c r="L26" s="223" t="s">
        <v>252</v>
      </c>
      <c r="M26" s="224" t="s">
        <v>253</v>
      </c>
      <c r="N26" s="225" t="s">
        <v>254</v>
      </c>
      <c r="O26" s="226" t="s">
        <v>255</v>
      </c>
      <c r="P26" s="201"/>
      <c r="Q26" s="201"/>
      <c r="R26" s="754"/>
      <c r="S26" s="747"/>
      <c r="T26" s="747"/>
      <c r="U26" s="747"/>
    </row>
    <row r="27" spans="1:21" ht="17.25" customHeight="1">
      <c r="A27" s="201"/>
      <c r="B27" s="764" t="s">
        <v>256</v>
      </c>
      <c r="C27" s="765"/>
      <c r="D27" s="227"/>
      <c r="E27" s="228"/>
      <c r="F27" s="229">
        <f>E27-G27</f>
        <v>0</v>
      </c>
      <c r="G27" s="230"/>
      <c r="H27" s="231">
        <f>SUM(I27:N27)</f>
        <v>0</v>
      </c>
      <c r="I27" s="232"/>
      <c r="J27" s="233"/>
      <c r="K27" s="234"/>
      <c r="L27" s="235"/>
      <c r="M27" s="236"/>
      <c r="N27" s="237"/>
      <c r="O27" s="238">
        <f>G27-H27</f>
        <v>0</v>
      </c>
      <c r="P27" s="201"/>
      <c r="Q27" s="201"/>
      <c r="R27" s="747" t="str">
        <f>IF(COUNTA(E27:E29,G27:G29,I27:N29)=0,"OK",IF(COUNTIF(D27:D29,"○")=1,"OK","エラー"))</f>
        <v>OK</v>
      </c>
      <c r="S27" s="239" t="str">
        <f>IF(COUNTA(G27,I27:N27)&gt;=1,IF(E27&lt;=0,"エラー","OK"),"OK")</f>
        <v>OK</v>
      </c>
      <c r="T27" s="239" t="str">
        <f>IF(F27&lt;0,"エラー","OK")</f>
        <v>OK</v>
      </c>
      <c r="U27" s="239" t="str">
        <f>IF(O27&lt;0,"エラー","OK")</f>
        <v>OK</v>
      </c>
    </row>
    <row r="28" spans="1:21" ht="17.25" customHeight="1">
      <c r="A28" s="201"/>
      <c r="B28" s="766" t="s">
        <v>257</v>
      </c>
      <c r="C28" s="767"/>
      <c r="D28" s="240"/>
      <c r="E28" s="241"/>
      <c r="F28" s="242">
        <f>E28-G28</f>
        <v>0</v>
      </c>
      <c r="G28" s="241"/>
      <c r="H28" s="243">
        <f>SUM(I28:N28)</f>
        <v>0</v>
      </c>
      <c r="I28" s="244"/>
      <c r="J28" s="245"/>
      <c r="K28" s="246"/>
      <c r="L28" s="247"/>
      <c r="M28" s="248"/>
      <c r="N28" s="249"/>
      <c r="O28" s="250">
        <f>G28-H28</f>
        <v>0</v>
      </c>
      <c r="P28" s="201"/>
      <c r="Q28" s="201"/>
      <c r="R28" s="747"/>
      <c r="S28" s="239" t="str">
        <f>IF(COUNTA(G28,I28:N28)&gt;=1,IF(E28&lt;=0,"エラー","OK"),"OK")</f>
        <v>OK</v>
      </c>
      <c r="T28" s="239" t="str">
        <f>IF(F28&lt;0,"エラー","OK")</f>
        <v>OK</v>
      </c>
      <c r="U28" s="239" t="str">
        <f>IF(O28&lt;0,"エラー","OK")</f>
        <v>OK</v>
      </c>
    </row>
    <row r="29" spans="1:21" ht="17.25" customHeight="1" thickBot="1">
      <c r="A29" s="201"/>
      <c r="B29" s="768" t="s">
        <v>258</v>
      </c>
      <c r="C29" s="769"/>
      <c r="D29" s="251"/>
      <c r="E29" s="252"/>
      <c r="F29" s="253">
        <f>E29-G29</f>
        <v>0</v>
      </c>
      <c r="G29" s="254"/>
      <c r="H29" s="255">
        <f>SUM(I29:N29)</f>
        <v>0</v>
      </c>
      <c r="I29" s="256"/>
      <c r="J29" s="257"/>
      <c r="K29" s="258"/>
      <c r="L29" s="259"/>
      <c r="M29" s="260"/>
      <c r="N29" s="261"/>
      <c r="O29" s="262">
        <f>G29-H29</f>
        <v>0</v>
      </c>
      <c r="P29" s="201"/>
      <c r="Q29" s="201"/>
      <c r="R29" s="747"/>
      <c r="S29" s="239" t="str">
        <f>IF(COUNTA(G29,I29:N29)&gt;=1,IF(E29&lt;=0,"エラー","OK"),"OK")</f>
        <v>OK</v>
      </c>
      <c r="T29" s="239" t="str">
        <f>IF(F29&lt;0,"エラー","OK")</f>
        <v>OK</v>
      </c>
      <c r="U29" s="239" t="str">
        <f>IF(O29&lt;0,"エラー","OK")</f>
        <v>OK</v>
      </c>
    </row>
    <row r="30" spans="1:21" ht="17.25" customHeight="1" thickBot="1">
      <c r="A30" s="201"/>
      <c r="B30" s="770" t="s">
        <v>259</v>
      </c>
      <c r="C30" s="771"/>
      <c r="D30" s="263"/>
      <c r="E30" s="264">
        <f t="shared" ref="E30:O30" si="0">SUM(E27:E29)</f>
        <v>0</v>
      </c>
      <c r="F30" s="264">
        <f>SUM(F27:F29)</f>
        <v>0</v>
      </c>
      <c r="G30" s="264">
        <f t="shared" si="0"/>
        <v>0</v>
      </c>
      <c r="H30" s="265">
        <f t="shared" si="0"/>
        <v>0</v>
      </c>
      <c r="I30" s="266">
        <f t="shared" si="0"/>
        <v>0</v>
      </c>
      <c r="J30" s="267">
        <f t="shared" si="0"/>
        <v>0</v>
      </c>
      <c r="K30" s="268">
        <f t="shared" si="0"/>
        <v>0</v>
      </c>
      <c r="L30" s="269">
        <f t="shared" si="0"/>
        <v>0</v>
      </c>
      <c r="M30" s="270">
        <f t="shared" si="0"/>
        <v>0</v>
      </c>
      <c r="N30" s="271">
        <f t="shared" si="0"/>
        <v>0</v>
      </c>
      <c r="O30" s="272">
        <f t="shared" si="0"/>
        <v>0</v>
      </c>
      <c r="P30" s="201"/>
      <c r="Q30" s="201"/>
    </row>
    <row r="31" spans="1:21" ht="3.75" customHeight="1" thickTop="1">
      <c r="A31" s="201"/>
      <c r="B31" s="273"/>
      <c r="C31" s="273"/>
      <c r="D31" s="273"/>
      <c r="E31" s="274"/>
      <c r="F31" s="274"/>
      <c r="G31" s="274"/>
      <c r="H31" s="274"/>
      <c r="I31" s="274"/>
      <c r="J31" s="274"/>
      <c r="K31" s="275"/>
      <c r="L31" s="276"/>
      <c r="M31" s="274"/>
      <c r="N31" s="274"/>
      <c r="O31" s="274"/>
      <c r="P31" s="201"/>
      <c r="Q31" s="201"/>
    </row>
    <row r="32" spans="1:21" ht="4.5" customHeight="1" thickBot="1">
      <c r="A32" s="201"/>
      <c r="B32" s="273"/>
      <c r="C32" s="273"/>
      <c r="D32" s="273"/>
      <c r="E32" s="274"/>
      <c r="F32" s="274"/>
      <c r="G32" s="274"/>
      <c r="H32" s="274"/>
      <c r="I32" s="274"/>
      <c r="J32" s="274"/>
      <c r="K32" s="277"/>
      <c r="L32" s="278"/>
      <c r="M32" s="274"/>
      <c r="N32" s="274"/>
      <c r="O32" s="274"/>
      <c r="P32" s="201"/>
      <c r="Q32" s="201"/>
    </row>
    <row r="33" spans="1:22" ht="17.25" customHeight="1">
      <c r="A33" s="201"/>
      <c r="B33" s="273"/>
      <c r="C33" s="273"/>
      <c r="D33" s="273"/>
      <c r="E33" s="274"/>
      <c r="F33" s="274"/>
      <c r="G33" s="274"/>
      <c r="H33" s="772" t="s">
        <v>260</v>
      </c>
      <c r="I33" s="772"/>
      <c r="J33" s="772"/>
      <c r="K33" s="772"/>
      <c r="L33" s="772"/>
      <c r="M33" s="772"/>
      <c r="N33" s="772"/>
      <c r="O33" s="772"/>
      <c r="P33" s="201"/>
      <c r="Q33" s="201"/>
    </row>
    <row r="34" spans="1:22" ht="17.25" customHeight="1" thickBot="1">
      <c r="A34" s="201"/>
      <c r="B34" s="273"/>
      <c r="C34" s="273"/>
      <c r="D34" s="273"/>
      <c r="E34" s="274"/>
      <c r="F34" s="274"/>
      <c r="G34" s="274"/>
      <c r="H34" s="759" t="s">
        <v>261</v>
      </c>
      <c r="I34" s="759"/>
      <c r="J34" s="759"/>
      <c r="K34" s="759"/>
      <c r="L34" s="759"/>
      <c r="M34" s="759"/>
      <c r="N34" s="759"/>
      <c r="O34" s="759"/>
      <c r="P34" s="201"/>
      <c r="Q34" s="201"/>
    </row>
    <row r="35" spans="1:22" ht="17.25" customHeight="1" thickTop="1" thickBot="1">
      <c r="A35" s="201"/>
      <c r="B35" s="273"/>
      <c r="C35" s="273"/>
      <c r="D35" s="273"/>
      <c r="E35" s="274"/>
      <c r="F35" s="274"/>
      <c r="G35" s="274"/>
      <c r="H35" s="274"/>
      <c r="I35" s="279"/>
      <c r="J35" s="760" t="s">
        <v>262</v>
      </c>
      <c r="K35" s="760"/>
      <c r="L35" s="760" t="s">
        <v>263</v>
      </c>
      <c r="M35" s="761"/>
      <c r="N35" s="274"/>
      <c r="O35" s="274"/>
      <c r="P35" s="201"/>
      <c r="Q35" s="201"/>
    </row>
    <row r="36" spans="1:22" ht="17.25" customHeight="1">
      <c r="A36" s="201"/>
      <c r="B36" s="273"/>
      <c r="C36" s="273"/>
      <c r="D36" s="273"/>
      <c r="E36" s="274"/>
      <c r="F36" s="274"/>
      <c r="G36" s="274"/>
      <c r="H36" s="274"/>
      <c r="I36" s="280" t="s">
        <v>256</v>
      </c>
      <c r="J36" s="762"/>
      <c r="K36" s="762"/>
      <c r="L36" s="762"/>
      <c r="M36" s="763"/>
      <c r="N36" s="274"/>
      <c r="O36" s="274"/>
      <c r="P36" s="201"/>
      <c r="Q36" s="201"/>
    </row>
    <row r="37" spans="1:22" ht="17.25" customHeight="1">
      <c r="A37" s="201"/>
      <c r="B37" s="273"/>
      <c r="C37" s="273"/>
      <c r="D37" s="273"/>
      <c r="E37" s="274"/>
      <c r="F37" s="274"/>
      <c r="G37" s="274"/>
      <c r="H37" s="274"/>
      <c r="I37" s="280" t="s">
        <v>257</v>
      </c>
      <c r="J37" s="762"/>
      <c r="K37" s="762"/>
      <c r="L37" s="762"/>
      <c r="M37" s="763"/>
      <c r="N37" s="274"/>
      <c r="O37" s="274"/>
      <c r="P37" s="201"/>
      <c r="Q37" s="201"/>
    </row>
    <row r="38" spans="1:22" ht="17.25" customHeight="1" thickBot="1">
      <c r="A38" s="201"/>
      <c r="B38" s="273"/>
      <c r="C38" s="273"/>
      <c r="D38" s="273"/>
      <c r="E38" s="274"/>
      <c r="F38" s="274"/>
      <c r="G38" s="274"/>
      <c r="H38" s="274"/>
      <c r="I38" s="281" t="s">
        <v>258</v>
      </c>
      <c r="J38" s="773"/>
      <c r="K38" s="773"/>
      <c r="L38" s="773"/>
      <c r="M38" s="774"/>
      <c r="N38" s="274"/>
      <c r="O38" s="274"/>
      <c r="P38" s="201"/>
      <c r="Q38" s="201"/>
    </row>
    <row r="39" spans="1:22" ht="17.25" customHeight="1" thickTop="1">
      <c r="A39" s="201"/>
      <c r="B39" s="273"/>
      <c r="C39" s="273"/>
      <c r="D39" s="273"/>
      <c r="E39" s="274"/>
      <c r="F39" s="274"/>
      <c r="G39" s="274"/>
      <c r="H39" s="274"/>
      <c r="I39" s="274"/>
      <c r="J39" s="274"/>
      <c r="K39" s="274"/>
      <c r="L39" s="274"/>
      <c r="M39" s="274"/>
      <c r="N39" s="274"/>
      <c r="O39" s="274"/>
      <c r="P39" s="201"/>
      <c r="Q39" s="201"/>
    </row>
    <row r="40" spans="1:22" ht="12.75" customHeight="1">
      <c r="A40" s="201"/>
      <c r="B40" s="273"/>
      <c r="C40" s="273"/>
      <c r="D40" s="273"/>
      <c r="E40" s="274"/>
      <c r="F40" s="274"/>
      <c r="G40" s="274"/>
      <c r="H40" s="274"/>
      <c r="I40" s="274"/>
      <c r="J40" s="274"/>
      <c r="K40" s="274"/>
      <c r="L40" s="274"/>
      <c r="M40" s="274"/>
      <c r="N40" s="274"/>
      <c r="O40" s="274"/>
      <c r="P40" s="201"/>
      <c r="Q40" s="201"/>
    </row>
    <row r="41" spans="1:22" s="192" customFormat="1" ht="30" customHeight="1" thickBot="1">
      <c r="A41" s="282"/>
      <c r="B41" s="283" t="s">
        <v>264</v>
      </c>
      <c r="C41" s="284"/>
      <c r="D41" s="284"/>
      <c r="E41" s="284"/>
      <c r="F41" s="284"/>
      <c r="G41" s="284"/>
      <c r="H41" s="284"/>
      <c r="I41" s="284"/>
      <c r="J41" s="284"/>
      <c r="K41" s="284"/>
      <c r="L41" s="284"/>
      <c r="M41" s="284"/>
      <c r="N41" s="285"/>
      <c r="O41" s="286" t="s">
        <v>224</v>
      </c>
      <c r="P41" s="284"/>
      <c r="Q41" s="282"/>
    </row>
    <row r="42" spans="1:22" ht="18" customHeight="1" thickTop="1" thickBot="1">
      <c r="A42" s="201"/>
      <c r="B42" s="731"/>
      <c r="C42" s="732"/>
      <c r="D42" s="737" t="s">
        <v>225</v>
      </c>
      <c r="E42" s="775" t="s">
        <v>226</v>
      </c>
      <c r="F42" s="740" t="s">
        <v>227</v>
      </c>
      <c r="G42" s="741" t="s">
        <v>228</v>
      </c>
      <c r="H42" s="742"/>
      <c r="I42" s="742"/>
      <c r="J42" s="742"/>
      <c r="K42" s="742"/>
      <c r="L42" s="742"/>
      <c r="M42" s="742"/>
      <c r="N42" s="742"/>
      <c r="O42" s="743"/>
      <c r="P42" s="201"/>
      <c r="Q42" s="201"/>
      <c r="R42" s="746" t="s">
        <v>229</v>
      </c>
      <c r="S42" s="746"/>
      <c r="T42" s="746"/>
      <c r="U42" s="746"/>
      <c r="V42" s="746"/>
    </row>
    <row r="43" spans="1:22" ht="18" customHeight="1" thickBot="1">
      <c r="A43" s="201"/>
      <c r="B43" s="733"/>
      <c r="C43" s="734"/>
      <c r="D43" s="738"/>
      <c r="E43" s="738"/>
      <c r="F43" s="738"/>
      <c r="G43" s="748" t="s">
        <v>230</v>
      </c>
      <c r="H43" s="749" t="s">
        <v>231</v>
      </c>
      <c r="I43" s="750"/>
      <c r="J43" s="750"/>
      <c r="K43" s="750"/>
      <c r="L43" s="750"/>
      <c r="M43" s="750"/>
      <c r="N43" s="751"/>
      <c r="O43" s="752" t="s">
        <v>232</v>
      </c>
      <c r="P43" s="209"/>
      <c r="Q43" s="201"/>
      <c r="R43" s="754" t="s">
        <v>233</v>
      </c>
      <c r="S43" s="746" t="s">
        <v>234</v>
      </c>
      <c r="T43" s="746" t="s">
        <v>235</v>
      </c>
      <c r="U43" s="746" t="s">
        <v>236</v>
      </c>
      <c r="V43" s="746" t="s">
        <v>265</v>
      </c>
    </row>
    <row r="44" spans="1:22" ht="15" customHeight="1" thickBot="1">
      <c r="A44" s="201"/>
      <c r="B44" s="733"/>
      <c r="C44" s="734"/>
      <c r="D44" s="738"/>
      <c r="E44" s="738"/>
      <c r="F44" s="738"/>
      <c r="G44" s="738"/>
      <c r="H44" s="210"/>
      <c r="I44" s="755" t="s">
        <v>237</v>
      </c>
      <c r="J44" s="756"/>
      <c r="K44" s="757" t="s">
        <v>238</v>
      </c>
      <c r="L44" s="758"/>
      <c r="M44" s="744" t="s">
        <v>239</v>
      </c>
      <c r="N44" s="745"/>
      <c r="O44" s="753"/>
      <c r="P44" s="209"/>
      <c r="Q44" s="201"/>
      <c r="R44" s="754"/>
      <c r="S44" s="747"/>
      <c r="T44" s="747"/>
      <c r="U44" s="747"/>
      <c r="V44" s="747"/>
    </row>
    <row r="45" spans="1:22" ht="33.75" customHeight="1">
      <c r="A45" s="201"/>
      <c r="B45" s="733"/>
      <c r="C45" s="734"/>
      <c r="D45" s="738"/>
      <c r="E45" s="738"/>
      <c r="F45" s="738"/>
      <c r="G45" s="738"/>
      <c r="H45" s="211" t="s">
        <v>240</v>
      </c>
      <c r="I45" s="212" t="s">
        <v>241</v>
      </c>
      <c r="J45" s="213" t="s">
        <v>242</v>
      </c>
      <c r="K45" s="214" t="s">
        <v>243</v>
      </c>
      <c r="L45" s="215" t="s">
        <v>244</v>
      </c>
      <c r="M45" s="216" t="s">
        <v>243</v>
      </c>
      <c r="N45" s="217" t="s">
        <v>244</v>
      </c>
      <c r="O45" s="753"/>
      <c r="P45" s="209"/>
      <c r="Q45" s="201"/>
      <c r="R45" s="754"/>
      <c r="S45" s="747"/>
      <c r="T45" s="747"/>
      <c r="U45" s="747"/>
      <c r="V45" s="747"/>
    </row>
    <row r="46" spans="1:22" ht="17.25" customHeight="1" thickBot="1">
      <c r="A46" s="201"/>
      <c r="B46" s="735"/>
      <c r="C46" s="736"/>
      <c r="D46" s="739"/>
      <c r="E46" s="218" t="s">
        <v>245</v>
      </c>
      <c r="F46" s="219" t="s">
        <v>246</v>
      </c>
      <c r="G46" s="219" t="s">
        <v>247</v>
      </c>
      <c r="H46" s="218" t="s">
        <v>248</v>
      </c>
      <c r="I46" s="220" t="s">
        <v>249</v>
      </c>
      <c r="J46" s="221" t="s">
        <v>250</v>
      </c>
      <c r="K46" s="222" t="s">
        <v>251</v>
      </c>
      <c r="L46" s="223" t="s">
        <v>252</v>
      </c>
      <c r="M46" s="224" t="s">
        <v>253</v>
      </c>
      <c r="N46" s="225" t="s">
        <v>254</v>
      </c>
      <c r="O46" s="226" t="s">
        <v>255</v>
      </c>
      <c r="P46" s="201"/>
      <c r="Q46" s="201"/>
      <c r="R46" s="754"/>
      <c r="S46" s="747"/>
      <c r="T46" s="747"/>
      <c r="U46" s="747"/>
      <c r="V46" s="747"/>
    </row>
    <row r="47" spans="1:22" ht="17.25" customHeight="1">
      <c r="A47" s="201"/>
      <c r="B47" s="764" t="s">
        <v>256</v>
      </c>
      <c r="C47" s="765"/>
      <c r="D47" s="287" t="str">
        <f>IF(D27="","",D27)</f>
        <v/>
      </c>
      <c r="E47" s="228"/>
      <c r="F47" s="229">
        <f>E47-G47</f>
        <v>0</v>
      </c>
      <c r="G47" s="230"/>
      <c r="H47" s="231">
        <f>SUM(I47:N47)</f>
        <v>0</v>
      </c>
      <c r="I47" s="232"/>
      <c r="J47" s="233"/>
      <c r="K47" s="234"/>
      <c r="L47" s="235"/>
      <c r="M47" s="236"/>
      <c r="N47" s="237"/>
      <c r="O47" s="238">
        <f>G47-H47</f>
        <v>0</v>
      </c>
      <c r="P47" s="201"/>
      <c r="Q47" s="201"/>
      <c r="R47" s="747" t="str">
        <f>IF(COUNTA(E47:E49,G47:G49,I47:N49)=0,"OK",IF(COUNTIF(D47:D49,"○")=1,"OK","エラー"))</f>
        <v>OK</v>
      </c>
      <c r="S47" s="239" t="str">
        <f>IF(COUNTA(G47,I47:N47)&gt;=1,IF(E47&lt;=0,"エラー","OK"),"OK")</f>
        <v>OK</v>
      </c>
      <c r="T47" s="239" t="str">
        <f>IF(F47&lt;0,"エラー","OK")</f>
        <v>OK</v>
      </c>
      <c r="U47" s="239" t="str">
        <f>IF(O47&lt;0,"エラー","OK")</f>
        <v>OK</v>
      </c>
      <c r="V47" s="239" t="str">
        <f>IF(AND(E47&lt;=E27,G47&lt;=G27,I47&lt;=I27,J47&lt;=J27,K47&lt;=K27,L47&lt;=L27,M47&lt;=M27,N47&lt;=N27),"OK","エラー")</f>
        <v>OK</v>
      </c>
    </row>
    <row r="48" spans="1:22" ht="17.25" customHeight="1">
      <c r="A48" s="201"/>
      <c r="B48" s="766" t="s">
        <v>257</v>
      </c>
      <c r="C48" s="767"/>
      <c r="D48" s="288" t="str">
        <f>IF(D28="","",D28)</f>
        <v/>
      </c>
      <c r="E48" s="241"/>
      <c r="F48" s="242">
        <f>E48-G48</f>
        <v>0</v>
      </c>
      <c r="G48" s="241"/>
      <c r="H48" s="243">
        <f>SUM(I48:N48)</f>
        <v>0</v>
      </c>
      <c r="I48" s="244"/>
      <c r="J48" s="245"/>
      <c r="K48" s="246"/>
      <c r="L48" s="247"/>
      <c r="M48" s="248"/>
      <c r="N48" s="249"/>
      <c r="O48" s="250">
        <f>G48-H48</f>
        <v>0</v>
      </c>
      <c r="P48" s="201"/>
      <c r="Q48" s="201"/>
      <c r="R48" s="747"/>
      <c r="S48" s="239" t="str">
        <f>IF(COUNTA(G48,I48:N48)&gt;=1,IF(E48&lt;=0,"エラー","OK"),"OK")</f>
        <v>OK</v>
      </c>
      <c r="T48" s="239" t="str">
        <f>IF(F48&lt;0,"エラー","OK")</f>
        <v>OK</v>
      </c>
      <c r="U48" s="239" t="str">
        <f>IF(O48&lt;0,"エラー","OK")</f>
        <v>OK</v>
      </c>
      <c r="V48" s="239" t="str">
        <f>IF(AND(E48&lt;=E28,G48&lt;=G28,I48&lt;=I28,J48&lt;=J28,K48&lt;=K28,L48&lt;=L28,M48&lt;=M28,N48&lt;=N28),"OK","エラー")</f>
        <v>OK</v>
      </c>
    </row>
    <row r="49" spans="1:22" ht="17.25" customHeight="1" thickBot="1">
      <c r="A49" s="201"/>
      <c r="B49" s="768" t="s">
        <v>258</v>
      </c>
      <c r="C49" s="769"/>
      <c r="D49" s="289" t="str">
        <f>IF(D29="","",D29)</f>
        <v/>
      </c>
      <c r="E49" s="252"/>
      <c r="F49" s="253">
        <f>E49-G49</f>
        <v>0</v>
      </c>
      <c r="G49" s="254"/>
      <c r="H49" s="255">
        <f>SUM(I49:N49)</f>
        <v>0</v>
      </c>
      <c r="I49" s="256"/>
      <c r="J49" s="257"/>
      <c r="K49" s="258"/>
      <c r="L49" s="259"/>
      <c r="M49" s="260"/>
      <c r="N49" s="261"/>
      <c r="O49" s="262">
        <f>G49-H49</f>
        <v>0</v>
      </c>
      <c r="P49" s="201"/>
      <c r="Q49" s="201"/>
      <c r="R49" s="747"/>
      <c r="S49" s="239" t="str">
        <f>IF(COUNTA(G49,I49:N49)&gt;=1,IF(E49&lt;=0,"エラー","OK"),"OK")</f>
        <v>OK</v>
      </c>
      <c r="T49" s="239" t="str">
        <f>IF(F49&lt;0,"エラー","OK")</f>
        <v>OK</v>
      </c>
      <c r="U49" s="239" t="str">
        <f>IF(O49&lt;0,"エラー","OK")</f>
        <v>OK</v>
      </c>
      <c r="V49" s="239" t="str">
        <f>IF(AND(E49&lt;=E29,G49&lt;=G29,I49&lt;=I29,J49&lt;=J29,K49&lt;=K29,L49&lt;=L29,M49&lt;=M29,N49&lt;=N29),"OK","エラー")</f>
        <v>OK</v>
      </c>
    </row>
    <row r="50" spans="1:22" ht="17.25" customHeight="1" thickBot="1">
      <c r="A50" s="201"/>
      <c r="B50" s="770" t="s">
        <v>259</v>
      </c>
      <c r="C50" s="771"/>
      <c r="D50" s="263"/>
      <c r="E50" s="264">
        <f>SUM(E47:E49)</f>
        <v>0</v>
      </c>
      <c r="F50" s="264">
        <f>SUM(F47:F49)</f>
        <v>0</v>
      </c>
      <c r="G50" s="264">
        <f t="shared" ref="G50:O50" si="1">SUM(G47:G49)</f>
        <v>0</v>
      </c>
      <c r="H50" s="265">
        <f t="shared" si="1"/>
        <v>0</v>
      </c>
      <c r="I50" s="266">
        <f t="shared" si="1"/>
        <v>0</v>
      </c>
      <c r="J50" s="267">
        <f t="shared" si="1"/>
        <v>0</v>
      </c>
      <c r="K50" s="268">
        <f t="shared" si="1"/>
        <v>0</v>
      </c>
      <c r="L50" s="269">
        <f t="shared" si="1"/>
        <v>0</v>
      </c>
      <c r="M50" s="270">
        <f t="shared" si="1"/>
        <v>0</v>
      </c>
      <c r="N50" s="271">
        <f t="shared" si="1"/>
        <v>0</v>
      </c>
      <c r="O50" s="272">
        <f t="shared" si="1"/>
        <v>0</v>
      </c>
      <c r="P50" s="201"/>
      <c r="Q50" s="201"/>
    </row>
    <row r="51" spans="1:22" ht="5.25" customHeight="1" thickTop="1">
      <c r="A51" s="201"/>
      <c r="B51" s="273"/>
      <c r="C51" s="273"/>
      <c r="D51" s="273"/>
      <c r="E51" s="274"/>
      <c r="F51" s="274"/>
      <c r="G51" s="274"/>
      <c r="H51" s="274"/>
      <c r="I51" s="274"/>
      <c r="J51" s="274"/>
      <c r="K51" s="275"/>
      <c r="L51" s="276"/>
      <c r="M51" s="274"/>
      <c r="N51" s="274"/>
      <c r="O51" s="274"/>
      <c r="P51" s="201"/>
      <c r="Q51" s="201"/>
    </row>
    <row r="52" spans="1:22" ht="4.5" customHeight="1" thickBot="1">
      <c r="A52" s="201"/>
      <c r="B52" s="273"/>
      <c r="C52" s="273"/>
      <c r="D52" s="273"/>
      <c r="E52" s="274"/>
      <c r="F52" s="274"/>
      <c r="G52" s="274"/>
      <c r="H52" s="274"/>
      <c r="I52" s="274"/>
      <c r="J52" s="274"/>
      <c r="K52" s="277"/>
      <c r="L52" s="278"/>
      <c r="M52" s="274"/>
      <c r="N52" s="274"/>
      <c r="O52" s="274"/>
      <c r="P52" s="201"/>
      <c r="Q52" s="201"/>
    </row>
    <row r="53" spans="1:22" ht="17.25" customHeight="1">
      <c r="A53" s="201"/>
      <c r="B53" s="273"/>
      <c r="C53" s="273"/>
      <c r="D53" s="273"/>
      <c r="E53" s="274"/>
      <c r="F53" s="274"/>
      <c r="G53" s="274"/>
      <c r="H53" s="772" t="s">
        <v>260</v>
      </c>
      <c r="I53" s="772"/>
      <c r="J53" s="772"/>
      <c r="K53" s="772"/>
      <c r="L53" s="772"/>
      <c r="M53" s="772"/>
      <c r="N53" s="772"/>
      <c r="O53" s="772"/>
      <c r="P53" s="201"/>
      <c r="Q53" s="201"/>
    </row>
    <row r="54" spans="1:22" ht="17.25" customHeight="1" thickBot="1">
      <c r="A54" s="201"/>
      <c r="B54" s="273"/>
      <c r="C54" s="273"/>
      <c r="D54" s="273"/>
      <c r="E54" s="274"/>
      <c r="F54" s="274"/>
      <c r="G54" s="274"/>
      <c r="H54" s="759" t="s">
        <v>261</v>
      </c>
      <c r="I54" s="759"/>
      <c r="J54" s="759"/>
      <c r="K54" s="759"/>
      <c r="L54" s="759"/>
      <c r="M54" s="759"/>
      <c r="N54" s="759"/>
      <c r="O54" s="759"/>
      <c r="P54" s="201"/>
      <c r="Q54" s="201"/>
    </row>
    <row r="55" spans="1:22" ht="17.25" customHeight="1" thickTop="1" thickBot="1">
      <c r="A55" s="201"/>
      <c r="B55" s="273"/>
      <c r="C55" s="273"/>
      <c r="D55" s="273"/>
      <c r="E55" s="274"/>
      <c r="F55" s="274"/>
      <c r="G55" s="274"/>
      <c r="H55" s="274"/>
      <c r="I55" s="279"/>
      <c r="J55" s="760" t="s">
        <v>262</v>
      </c>
      <c r="K55" s="760"/>
      <c r="L55" s="760" t="s">
        <v>263</v>
      </c>
      <c r="M55" s="761"/>
      <c r="N55" s="274"/>
      <c r="O55" s="274"/>
      <c r="P55" s="201"/>
      <c r="Q55" s="201"/>
    </row>
    <row r="56" spans="1:22" ht="17.25" customHeight="1">
      <c r="A56" s="201"/>
      <c r="B56" s="273"/>
      <c r="C56" s="273"/>
      <c r="D56" s="273"/>
      <c r="E56" s="274"/>
      <c r="F56" s="274"/>
      <c r="G56" s="274"/>
      <c r="H56" s="274"/>
      <c r="I56" s="280" t="s">
        <v>256</v>
      </c>
      <c r="J56" s="762"/>
      <c r="K56" s="762"/>
      <c r="L56" s="762"/>
      <c r="M56" s="763"/>
      <c r="N56" s="274"/>
      <c r="O56" s="274"/>
      <c r="P56" s="201"/>
      <c r="Q56" s="201"/>
    </row>
    <row r="57" spans="1:22" ht="17.25" customHeight="1">
      <c r="A57" s="201"/>
      <c r="B57" s="273"/>
      <c r="C57" s="273"/>
      <c r="D57" s="273"/>
      <c r="E57" s="274"/>
      <c r="F57" s="274"/>
      <c r="G57" s="274"/>
      <c r="H57" s="274"/>
      <c r="I57" s="280" t="s">
        <v>257</v>
      </c>
      <c r="J57" s="762"/>
      <c r="K57" s="762"/>
      <c r="L57" s="762"/>
      <c r="M57" s="763"/>
      <c r="N57" s="274"/>
      <c r="O57" s="274"/>
      <c r="P57" s="201"/>
      <c r="Q57" s="201"/>
    </row>
    <row r="58" spans="1:22" ht="17.25" customHeight="1" thickBot="1">
      <c r="A58" s="201"/>
      <c r="B58" s="273"/>
      <c r="C58" s="273"/>
      <c r="D58" s="273"/>
      <c r="E58" s="274"/>
      <c r="F58" s="274"/>
      <c r="G58" s="274"/>
      <c r="H58" s="274"/>
      <c r="I58" s="281" t="s">
        <v>258</v>
      </c>
      <c r="J58" s="773"/>
      <c r="K58" s="773"/>
      <c r="L58" s="773"/>
      <c r="M58" s="774"/>
      <c r="N58" s="274"/>
      <c r="O58" s="274"/>
      <c r="P58" s="201"/>
      <c r="Q58" s="201"/>
    </row>
    <row r="59" spans="1:22" ht="13.5" customHeight="1" thickTop="1">
      <c r="A59" s="201"/>
      <c r="B59" s="202"/>
      <c r="C59" s="290"/>
      <c r="D59" s="204"/>
      <c r="E59" s="203"/>
      <c r="F59" s="203"/>
      <c r="G59" s="203"/>
      <c r="H59" s="203"/>
      <c r="I59" s="203"/>
      <c r="J59" s="203"/>
      <c r="K59" s="203"/>
      <c r="L59" s="203"/>
      <c r="M59" s="203"/>
      <c r="N59" s="203"/>
      <c r="O59" s="203"/>
      <c r="P59" s="291"/>
      <c r="Q59" s="291"/>
    </row>
    <row r="60" spans="1:22" ht="30" customHeight="1" thickBot="1">
      <c r="A60" s="201"/>
      <c r="B60" s="292" t="s">
        <v>266</v>
      </c>
      <c r="C60" s="293"/>
      <c r="D60" s="208"/>
      <c r="E60" s="203"/>
      <c r="F60" s="203"/>
      <c r="G60" s="203"/>
      <c r="H60" s="203"/>
      <c r="I60" s="203"/>
      <c r="J60" s="203"/>
      <c r="K60" s="203"/>
      <c r="L60" s="203"/>
      <c r="M60" s="203"/>
      <c r="N60" s="730" t="s">
        <v>267</v>
      </c>
      <c r="O60" s="730"/>
      <c r="P60" s="291"/>
      <c r="Q60" s="291"/>
    </row>
    <row r="61" spans="1:22" ht="16.5" customHeight="1" thickTop="1" thickBot="1">
      <c r="A61" s="201"/>
      <c r="B61" s="731"/>
      <c r="C61" s="732"/>
      <c r="D61" s="737" t="s">
        <v>225</v>
      </c>
      <c r="E61" s="740" t="s">
        <v>268</v>
      </c>
      <c r="F61" s="740" t="s">
        <v>269</v>
      </c>
      <c r="G61" s="741" t="s">
        <v>270</v>
      </c>
      <c r="H61" s="742"/>
      <c r="I61" s="742"/>
      <c r="J61" s="742"/>
      <c r="K61" s="742"/>
      <c r="L61" s="742"/>
      <c r="M61" s="742"/>
      <c r="N61" s="742"/>
      <c r="O61" s="743"/>
      <c r="P61" s="291"/>
      <c r="Q61" s="291"/>
      <c r="R61" s="746" t="s">
        <v>229</v>
      </c>
      <c r="S61" s="746"/>
      <c r="T61" s="746"/>
      <c r="U61" s="746"/>
      <c r="V61" s="746"/>
    </row>
    <row r="62" spans="1:22" ht="16.5" customHeight="1" thickBot="1">
      <c r="A62" s="201"/>
      <c r="B62" s="733"/>
      <c r="C62" s="734"/>
      <c r="D62" s="738"/>
      <c r="E62" s="738"/>
      <c r="F62" s="738"/>
      <c r="G62" s="738" t="s">
        <v>271</v>
      </c>
      <c r="H62" s="749" t="s">
        <v>272</v>
      </c>
      <c r="I62" s="750"/>
      <c r="J62" s="750"/>
      <c r="K62" s="750"/>
      <c r="L62" s="750"/>
      <c r="M62" s="750"/>
      <c r="N62" s="751"/>
      <c r="O62" s="752" t="s">
        <v>273</v>
      </c>
      <c r="P62" s="291"/>
      <c r="Q62" s="291"/>
      <c r="R62" s="754" t="s">
        <v>233</v>
      </c>
      <c r="S62" s="746" t="s">
        <v>274</v>
      </c>
      <c r="T62" s="746" t="s">
        <v>275</v>
      </c>
      <c r="U62" s="746" t="s">
        <v>276</v>
      </c>
      <c r="V62" s="746" t="s">
        <v>277</v>
      </c>
    </row>
    <row r="63" spans="1:22" ht="16.5" customHeight="1" thickBot="1">
      <c r="A63" s="201"/>
      <c r="B63" s="733"/>
      <c r="C63" s="734"/>
      <c r="D63" s="738"/>
      <c r="E63" s="738"/>
      <c r="F63" s="738"/>
      <c r="G63" s="738"/>
      <c r="H63" s="294"/>
      <c r="I63" s="776" t="s">
        <v>278</v>
      </c>
      <c r="J63" s="745"/>
      <c r="K63" s="776" t="s">
        <v>279</v>
      </c>
      <c r="L63" s="745"/>
      <c r="M63" s="776" t="s">
        <v>280</v>
      </c>
      <c r="N63" s="745"/>
      <c r="O63" s="753"/>
      <c r="P63" s="291"/>
      <c r="Q63" s="291"/>
      <c r="R63" s="754"/>
      <c r="S63" s="747"/>
      <c r="T63" s="747"/>
      <c r="U63" s="747"/>
      <c r="V63" s="747"/>
    </row>
    <row r="64" spans="1:22" ht="35.25" customHeight="1">
      <c r="A64" s="201"/>
      <c r="B64" s="733"/>
      <c r="C64" s="734"/>
      <c r="D64" s="738"/>
      <c r="E64" s="738"/>
      <c r="F64" s="738"/>
      <c r="G64" s="738"/>
      <c r="H64" s="295" t="s">
        <v>281</v>
      </c>
      <c r="I64" s="212" t="s">
        <v>282</v>
      </c>
      <c r="J64" s="217" t="s">
        <v>283</v>
      </c>
      <c r="K64" s="296" t="s">
        <v>243</v>
      </c>
      <c r="L64" s="297" t="s">
        <v>284</v>
      </c>
      <c r="M64" s="296" t="s">
        <v>243</v>
      </c>
      <c r="N64" s="297" t="s">
        <v>284</v>
      </c>
      <c r="O64" s="753"/>
      <c r="P64" s="291"/>
      <c r="Q64" s="291"/>
      <c r="R64" s="754"/>
      <c r="S64" s="747"/>
      <c r="T64" s="747"/>
      <c r="U64" s="747"/>
      <c r="V64" s="747"/>
    </row>
    <row r="65" spans="1:23" ht="14.5" thickBot="1">
      <c r="A65" s="201"/>
      <c r="B65" s="735"/>
      <c r="C65" s="736"/>
      <c r="D65" s="739"/>
      <c r="E65" s="218" t="s">
        <v>245</v>
      </c>
      <c r="F65" s="219" t="s">
        <v>246</v>
      </c>
      <c r="G65" s="219" t="s">
        <v>247</v>
      </c>
      <c r="H65" s="218" t="s">
        <v>248</v>
      </c>
      <c r="I65" s="220" t="s">
        <v>249</v>
      </c>
      <c r="J65" s="225" t="s">
        <v>285</v>
      </c>
      <c r="K65" s="220" t="s">
        <v>251</v>
      </c>
      <c r="L65" s="225" t="s">
        <v>252</v>
      </c>
      <c r="M65" s="220" t="s">
        <v>253</v>
      </c>
      <c r="N65" s="225" t="s">
        <v>254</v>
      </c>
      <c r="O65" s="226" t="s">
        <v>255</v>
      </c>
      <c r="P65" s="291"/>
      <c r="Q65" s="291"/>
      <c r="R65" s="754"/>
      <c r="S65" s="747"/>
      <c r="T65" s="747"/>
      <c r="U65" s="747"/>
      <c r="V65" s="747"/>
    </row>
    <row r="66" spans="1:23" ht="17.25" customHeight="1">
      <c r="A66" s="201"/>
      <c r="B66" s="764" t="s">
        <v>256</v>
      </c>
      <c r="C66" s="765"/>
      <c r="D66" s="298" t="str">
        <f>IF(D27="","",D27)</f>
        <v/>
      </c>
      <c r="E66" s="299"/>
      <c r="F66" s="300">
        <f>E66- G66</f>
        <v>0</v>
      </c>
      <c r="G66" s="301"/>
      <c r="H66" s="302">
        <f>SUM(I66:N66)</f>
        <v>0</v>
      </c>
      <c r="I66" s="303"/>
      <c r="J66" s="304"/>
      <c r="K66" s="303"/>
      <c r="L66" s="304"/>
      <c r="M66" s="303"/>
      <c r="N66" s="304"/>
      <c r="O66" s="305">
        <f>+G66-H66</f>
        <v>0</v>
      </c>
      <c r="P66" s="291"/>
      <c r="Q66" s="291"/>
      <c r="R66" s="747" t="str">
        <f>IF(COUNTA(E66:E68,G66:G68,I66:N68)=0,"OK",IF(COUNTIF(D66:D68,"○")=1,"OK","エラー"))</f>
        <v>OK</v>
      </c>
      <c r="S66" s="239" t="str">
        <f>IF(COUNTA(G66,I66:N66)&gt;=1,IF(E66&lt;=0,"エラー","OK"),"OK")</f>
        <v>OK</v>
      </c>
      <c r="T66" s="239" t="str">
        <f>IF(F66&lt;0,"エラー","OK")</f>
        <v>OK</v>
      </c>
      <c r="U66" s="239" t="str">
        <f>IF(O66&lt;0,"エラー","OK")</f>
        <v>OK</v>
      </c>
      <c r="V66" s="239" t="str">
        <f>IF(AND(COUNTA(E27)=COUNTA(E66),COUNTA(G27)=COUNTA(G66),COUNTA(I27)=COUNTA(I66),COUNTA(J27)=COUNTA(J66),COUNTA(K27)=COUNTA(K66),COUNTA(L27)=COUNTA(L66),COUNTA(M27)=COUNTA(M66),COUNTA(N27)=COUNTA(N66)),"OK","エラー")</f>
        <v>OK</v>
      </c>
    </row>
    <row r="67" spans="1:23" ht="17.25" customHeight="1">
      <c r="A67" s="201"/>
      <c r="B67" s="766" t="s">
        <v>257</v>
      </c>
      <c r="C67" s="767"/>
      <c r="D67" s="306" t="str">
        <f>IF(D28="","",D28)</f>
        <v/>
      </c>
      <c r="E67" s="307"/>
      <c r="F67" s="308">
        <f>E67- G67</f>
        <v>0</v>
      </c>
      <c r="G67" s="307"/>
      <c r="H67" s="309">
        <f>SUM(I67:N67)</f>
        <v>0</v>
      </c>
      <c r="I67" s="310"/>
      <c r="J67" s="311"/>
      <c r="K67" s="310"/>
      <c r="L67" s="311"/>
      <c r="M67" s="310"/>
      <c r="N67" s="311"/>
      <c r="O67" s="312">
        <f>+G67-H67</f>
        <v>0</v>
      </c>
      <c r="P67" s="291"/>
      <c r="Q67" s="291"/>
      <c r="R67" s="747"/>
      <c r="S67" s="239" t="str">
        <f>IF(COUNTA(G67,I67:N67)&gt;=1,IF(E67&lt;=0,"エラー","OK"),"OK")</f>
        <v>OK</v>
      </c>
      <c r="T67" s="239" t="str">
        <f>IF(F67&lt;0,"エラー","OK")</f>
        <v>OK</v>
      </c>
      <c r="U67" s="239" t="str">
        <f>IF(O67&lt;0,"エラー","OK")</f>
        <v>OK</v>
      </c>
      <c r="V67" s="239" t="str">
        <f>IF(AND(COUNTA(E28)=COUNTA(E67),COUNTA(G28)=COUNTA(G67),COUNTA(I28)=COUNTA(I67),COUNTA(J28)=COUNTA(J67),COUNTA(K28)=COUNTA(K67),COUNTA(L28)=COUNTA(L67),COUNTA(M28)=COUNTA(M67),COUNTA(N28)=COUNTA(N67)),"OK","エラー")</f>
        <v>OK</v>
      </c>
    </row>
    <row r="68" spans="1:23" ht="17.25" customHeight="1" thickBot="1">
      <c r="A68" s="201"/>
      <c r="B68" s="768" t="s">
        <v>258</v>
      </c>
      <c r="C68" s="769"/>
      <c r="D68" s="313" t="str">
        <f>IF(D29="","",D29)</f>
        <v/>
      </c>
      <c r="E68" s="314"/>
      <c r="F68" s="315">
        <f>E68- G68</f>
        <v>0</v>
      </c>
      <c r="G68" s="314"/>
      <c r="H68" s="316">
        <f>SUM(I68:N68)</f>
        <v>0</v>
      </c>
      <c r="I68" s="317"/>
      <c r="J68" s="318"/>
      <c r="K68" s="317"/>
      <c r="L68" s="318"/>
      <c r="M68" s="317"/>
      <c r="N68" s="318"/>
      <c r="O68" s="319">
        <f>+G68-H68</f>
        <v>0</v>
      </c>
      <c r="P68" s="291"/>
      <c r="Q68" s="291"/>
      <c r="R68" s="747"/>
      <c r="S68" s="239" t="str">
        <f>IF(COUNTA(G68,I68:N68)&gt;=1,IF(E68&lt;=0,"エラー","OK"),"OK")</f>
        <v>OK</v>
      </c>
      <c r="T68" s="239" t="str">
        <f>IF(F68&lt;0,"エラー","OK")</f>
        <v>OK</v>
      </c>
      <c r="U68" s="239" t="str">
        <f>IF(O68&lt;0,"エラー","OK")</f>
        <v>OK</v>
      </c>
      <c r="V68" s="239" t="str">
        <f>IF(AND(COUNTA(E29)=COUNTA(E68),COUNTA(G29)=COUNTA(G68),COUNTA(I29)=COUNTA(I68),COUNTA(J29)=COUNTA(J68),COUNTA(K29)=COUNTA(K68),COUNTA(L29)=COUNTA(L68),COUNTA(M29)=COUNTA(M68),COUNTA(N29)=COUNTA(N68)),"OK","エラー")</f>
        <v>OK</v>
      </c>
    </row>
    <row r="69" spans="1:23" ht="17.25" customHeight="1" thickBot="1">
      <c r="A69" s="201"/>
      <c r="B69" s="770" t="s">
        <v>259</v>
      </c>
      <c r="C69" s="771"/>
      <c r="D69" s="263"/>
      <c r="E69" s="320">
        <f t="shared" ref="E69:O69" si="2">SUM(E66:E68)</f>
        <v>0</v>
      </c>
      <c r="F69" s="320">
        <f t="shared" si="2"/>
        <v>0</v>
      </c>
      <c r="G69" s="320">
        <f t="shared" si="2"/>
        <v>0</v>
      </c>
      <c r="H69" s="321">
        <f t="shared" si="2"/>
        <v>0</v>
      </c>
      <c r="I69" s="322">
        <f t="shared" si="2"/>
        <v>0</v>
      </c>
      <c r="J69" s="323">
        <f t="shared" si="2"/>
        <v>0</v>
      </c>
      <c r="K69" s="322">
        <f t="shared" si="2"/>
        <v>0</v>
      </c>
      <c r="L69" s="324">
        <f t="shared" si="2"/>
        <v>0</v>
      </c>
      <c r="M69" s="322">
        <f t="shared" si="2"/>
        <v>0</v>
      </c>
      <c r="N69" s="324">
        <f t="shared" si="2"/>
        <v>0</v>
      </c>
      <c r="O69" s="325">
        <f t="shared" si="2"/>
        <v>0</v>
      </c>
      <c r="P69" s="291"/>
      <c r="Q69" s="291"/>
    </row>
    <row r="70" spans="1:23" ht="14.5" thickTop="1">
      <c r="A70" s="201"/>
      <c r="B70" s="777" t="s">
        <v>286</v>
      </c>
      <c r="C70" s="778"/>
      <c r="D70" s="778"/>
      <c r="E70" s="778"/>
      <c r="F70" s="778"/>
      <c r="G70" s="778"/>
      <c r="H70" s="778"/>
      <c r="I70" s="778"/>
      <c r="J70" s="778"/>
      <c r="K70" s="778"/>
      <c r="L70" s="778"/>
      <c r="M70" s="778"/>
      <c r="N70" s="778"/>
      <c r="O70" s="326"/>
      <c r="P70" s="291"/>
      <c r="Q70" s="291"/>
    </row>
    <row r="71" spans="1:23" ht="14">
      <c r="A71" s="201"/>
      <c r="B71" s="203"/>
      <c r="C71" s="209"/>
      <c r="D71" s="209"/>
      <c r="E71" s="209"/>
      <c r="F71" s="209"/>
      <c r="G71" s="209"/>
      <c r="H71" s="209"/>
      <c r="I71" s="209"/>
      <c r="J71" s="209"/>
      <c r="K71" s="209"/>
      <c r="L71" s="209"/>
      <c r="M71" s="209"/>
      <c r="N71" s="209"/>
      <c r="O71" s="326"/>
      <c r="P71" s="291"/>
      <c r="Q71" s="291"/>
    </row>
    <row r="72" spans="1:23" s="192" customFormat="1" ht="20.25" customHeight="1">
      <c r="A72" s="282"/>
      <c r="B72" s="327" t="s">
        <v>287</v>
      </c>
      <c r="C72" s="284"/>
      <c r="D72" s="284"/>
      <c r="E72" s="284"/>
      <c r="F72" s="284"/>
      <c r="G72" s="284"/>
      <c r="H72" s="284"/>
      <c r="I72" s="284"/>
      <c r="J72" s="284"/>
      <c r="K72" s="284"/>
      <c r="L72" s="284"/>
      <c r="M72" s="284"/>
      <c r="N72" s="328"/>
      <c r="O72" s="328"/>
      <c r="P72" s="284"/>
      <c r="Q72" s="282"/>
    </row>
    <row r="73" spans="1:23" s="192" customFormat="1" ht="25.5" customHeight="1" thickBot="1">
      <c r="A73" s="282"/>
      <c r="B73" s="329" t="s">
        <v>288</v>
      </c>
      <c r="C73" s="284"/>
      <c r="D73" s="284"/>
      <c r="E73" s="284"/>
      <c r="F73" s="284"/>
      <c r="G73" s="284"/>
      <c r="H73" s="284"/>
      <c r="I73" s="284"/>
      <c r="J73" s="284"/>
      <c r="K73" s="284"/>
      <c r="L73" s="284"/>
      <c r="M73" s="284"/>
      <c r="N73" s="729" t="s">
        <v>267</v>
      </c>
      <c r="O73" s="729"/>
      <c r="P73" s="284"/>
      <c r="Q73" s="282"/>
    </row>
    <row r="74" spans="1:23" ht="16.5" customHeight="1" thickTop="1" thickBot="1">
      <c r="A74" s="201"/>
      <c r="B74" s="731"/>
      <c r="C74" s="732"/>
      <c r="D74" s="737" t="s">
        <v>225</v>
      </c>
      <c r="E74" s="740" t="s">
        <v>268</v>
      </c>
      <c r="F74" s="740" t="s">
        <v>269</v>
      </c>
      <c r="G74" s="741" t="s">
        <v>270</v>
      </c>
      <c r="H74" s="742"/>
      <c r="I74" s="742"/>
      <c r="J74" s="742"/>
      <c r="K74" s="742"/>
      <c r="L74" s="742"/>
      <c r="M74" s="742"/>
      <c r="N74" s="742"/>
      <c r="O74" s="743"/>
      <c r="P74" s="291"/>
      <c r="Q74" s="291"/>
      <c r="R74" s="746" t="s">
        <v>229</v>
      </c>
      <c r="S74" s="746"/>
      <c r="T74" s="746"/>
      <c r="U74" s="746"/>
      <c r="V74" s="746"/>
      <c r="W74" s="746"/>
    </row>
    <row r="75" spans="1:23" ht="16.5" customHeight="1" thickBot="1">
      <c r="A75" s="201"/>
      <c r="B75" s="733"/>
      <c r="C75" s="734"/>
      <c r="D75" s="738"/>
      <c r="E75" s="738"/>
      <c r="F75" s="738"/>
      <c r="G75" s="738" t="s">
        <v>271</v>
      </c>
      <c r="H75" s="749" t="s">
        <v>272</v>
      </c>
      <c r="I75" s="750"/>
      <c r="J75" s="750"/>
      <c r="K75" s="750"/>
      <c r="L75" s="750"/>
      <c r="M75" s="750"/>
      <c r="N75" s="751"/>
      <c r="O75" s="779" t="s">
        <v>273</v>
      </c>
      <c r="P75" s="291"/>
      <c r="Q75" s="291"/>
      <c r="R75" s="754" t="s">
        <v>233</v>
      </c>
      <c r="S75" s="746" t="s">
        <v>274</v>
      </c>
      <c r="T75" s="746" t="s">
        <v>275</v>
      </c>
      <c r="U75" s="746" t="s">
        <v>276</v>
      </c>
      <c r="V75" s="746" t="s">
        <v>277</v>
      </c>
      <c r="W75" s="746" t="s">
        <v>265</v>
      </c>
    </row>
    <row r="76" spans="1:23" ht="16.5" customHeight="1" thickBot="1">
      <c r="A76" s="201"/>
      <c r="B76" s="733"/>
      <c r="C76" s="734"/>
      <c r="D76" s="738"/>
      <c r="E76" s="738"/>
      <c r="F76" s="738"/>
      <c r="G76" s="738"/>
      <c r="H76" s="294"/>
      <c r="I76" s="776" t="s">
        <v>278</v>
      </c>
      <c r="J76" s="745"/>
      <c r="K76" s="776" t="s">
        <v>279</v>
      </c>
      <c r="L76" s="745"/>
      <c r="M76" s="776" t="s">
        <v>280</v>
      </c>
      <c r="N76" s="745"/>
      <c r="O76" s="753"/>
      <c r="P76" s="291"/>
      <c r="Q76" s="291"/>
      <c r="R76" s="754"/>
      <c r="S76" s="747"/>
      <c r="T76" s="747"/>
      <c r="U76" s="747"/>
      <c r="V76" s="747"/>
      <c r="W76" s="747"/>
    </row>
    <row r="77" spans="1:23" ht="36.75" customHeight="1">
      <c r="A77" s="201"/>
      <c r="B77" s="733"/>
      <c r="C77" s="734"/>
      <c r="D77" s="738"/>
      <c r="E77" s="738"/>
      <c r="F77" s="738"/>
      <c r="G77" s="738"/>
      <c r="H77" s="295" t="s">
        <v>281</v>
      </c>
      <c r="I77" s="296" t="s">
        <v>282</v>
      </c>
      <c r="J77" s="297" t="s">
        <v>283</v>
      </c>
      <c r="K77" s="296" t="s">
        <v>243</v>
      </c>
      <c r="L77" s="297" t="s">
        <v>284</v>
      </c>
      <c r="M77" s="296" t="s">
        <v>243</v>
      </c>
      <c r="N77" s="297" t="s">
        <v>284</v>
      </c>
      <c r="O77" s="753"/>
      <c r="P77" s="291"/>
      <c r="Q77" s="291"/>
      <c r="R77" s="754"/>
      <c r="S77" s="747"/>
      <c r="T77" s="747"/>
      <c r="U77" s="747"/>
      <c r="V77" s="747"/>
      <c r="W77" s="747"/>
    </row>
    <row r="78" spans="1:23" ht="14.5" thickBot="1">
      <c r="A78" s="201"/>
      <c r="B78" s="735"/>
      <c r="C78" s="736"/>
      <c r="D78" s="739"/>
      <c r="E78" s="218" t="s">
        <v>245</v>
      </c>
      <c r="F78" s="219" t="s">
        <v>246</v>
      </c>
      <c r="G78" s="219" t="s">
        <v>247</v>
      </c>
      <c r="H78" s="218" t="s">
        <v>248</v>
      </c>
      <c r="I78" s="220" t="s">
        <v>249</v>
      </c>
      <c r="J78" s="225" t="s">
        <v>285</v>
      </c>
      <c r="K78" s="220" t="s">
        <v>251</v>
      </c>
      <c r="L78" s="225" t="s">
        <v>252</v>
      </c>
      <c r="M78" s="220" t="s">
        <v>253</v>
      </c>
      <c r="N78" s="225" t="s">
        <v>254</v>
      </c>
      <c r="O78" s="226" t="s">
        <v>255</v>
      </c>
      <c r="P78" s="291"/>
      <c r="Q78" s="291"/>
      <c r="R78" s="754"/>
      <c r="S78" s="747"/>
      <c r="T78" s="747"/>
      <c r="U78" s="747"/>
      <c r="V78" s="747"/>
      <c r="W78" s="747"/>
    </row>
    <row r="79" spans="1:23" ht="17.25" customHeight="1">
      <c r="A79" s="201"/>
      <c r="B79" s="764" t="s">
        <v>256</v>
      </c>
      <c r="C79" s="765"/>
      <c r="D79" s="298" t="str">
        <f>IF(D47="","",D47)</f>
        <v/>
      </c>
      <c r="E79" s="299"/>
      <c r="F79" s="300">
        <f>E79- G79</f>
        <v>0</v>
      </c>
      <c r="G79" s="301"/>
      <c r="H79" s="302">
        <f>SUM(I79:N79)</f>
        <v>0</v>
      </c>
      <c r="I79" s="303"/>
      <c r="J79" s="304"/>
      <c r="K79" s="303"/>
      <c r="L79" s="304"/>
      <c r="M79" s="303"/>
      <c r="N79" s="304"/>
      <c r="O79" s="305">
        <f>+G79-H79</f>
        <v>0</v>
      </c>
      <c r="P79" s="291"/>
      <c r="Q79" s="291"/>
      <c r="R79" s="747" t="str">
        <f>IF(COUNTA(E79:E81,G79:G81,I79:N81)=0,"OK",IF(COUNTIF(D79:D81,"○")=1,"OK","エラー"))</f>
        <v>OK</v>
      </c>
      <c r="S79" s="239" t="str">
        <f>IF(COUNTA(G79,I79:N79)&gt;=1,IF(E79&lt;=0,"エラー","OK"),"OK")</f>
        <v>OK</v>
      </c>
      <c r="T79" s="239" t="str">
        <f>IF(F79&lt;0,"エラー","OK")</f>
        <v>OK</v>
      </c>
      <c r="U79" s="239" t="str">
        <f>IF(O79&lt;0,"エラー","OK")</f>
        <v>OK</v>
      </c>
      <c r="V79" s="239" t="str">
        <f>IF(AND(COUNTA(E47)=COUNTA(E79),COUNTA(G47)=COUNTA(G79),COUNTA(I47)=COUNTA(I79),COUNTA(J47)=COUNTA(J79),COUNTA(K47)=COUNTA(K79),COUNTA(L47)=COUNTA(L79),COUNTA(M47)=COUNTA(M79),COUNTA(N47)=COUNTA(N79)),"OK","エラー")</f>
        <v>OK</v>
      </c>
      <c r="W79" s="239" t="str">
        <f>IF(AND(E79&lt;=E66,G79&lt;=G66,I79&lt;=I66,J79&lt;=J66,K79&lt;=K66,L79&lt;=L66,M79&lt;=M66,N79&lt;=N66),"OK","エラー")</f>
        <v>OK</v>
      </c>
    </row>
    <row r="80" spans="1:23" ht="17.25" customHeight="1">
      <c r="A80" s="201"/>
      <c r="B80" s="766" t="s">
        <v>257</v>
      </c>
      <c r="C80" s="767"/>
      <c r="D80" s="306" t="str">
        <f>IF(D48="","",D48)</f>
        <v/>
      </c>
      <c r="E80" s="307"/>
      <c r="F80" s="308">
        <f>E80- G80</f>
        <v>0</v>
      </c>
      <c r="G80" s="307"/>
      <c r="H80" s="309">
        <f>SUM(I80:N80)</f>
        <v>0</v>
      </c>
      <c r="I80" s="310"/>
      <c r="J80" s="311"/>
      <c r="K80" s="310"/>
      <c r="L80" s="311"/>
      <c r="M80" s="310"/>
      <c r="N80" s="311"/>
      <c r="O80" s="312">
        <f>+G80-H80</f>
        <v>0</v>
      </c>
      <c r="P80" s="291"/>
      <c r="Q80" s="291"/>
      <c r="R80" s="747"/>
      <c r="S80" s="239" t="str">
        <f>IF(COUNTA(G80,I80:N80)&gt;=1,IF(E80&lt;=0,"エラー","OK"),"OK")</f>
        <v>OK</v>
      </c>
      <c r="T80" s="239" t="str">
        <f>IF(F80&lt;0,"エラー","OK")</f>
        <v>OK</v>
      </c>
      <c r="U80" s="239" t="str">
        <f>IF(O80&lt;0,"エラー","OK")</f>
        <v>OK</v>
      </c>
      <c r="V80" s="239" t="str">
        <f>IF(AND(COUNTA(E48)=COUNTA(E80),COUNTA(G48)=COUNTA(G80),COUNTA(I48)=COUNTA(I80),COUNTA(J48)=COUNTA(J80),COUNTA(K48)=COUNTA(K80),COUNTA(L48)=COUNTA(L80),COUNTA(M48)=COUNTA(M80),COUNTA(N48)=COUNTA(N80)),"OK","エラー")</f>
        <v>OK</v>
      </c>
      <c r="W80" s="239" t="str">
        <f>IF(AND(E80&lt;=E67,G80&lt;=G67,I80&lt;=I67,J80&lt;=J67,K80&lt;=K67,L80&lt;=L67,M80&lt;=M67,N80&lt;=N67),"OK","エラー")</f>
        <v>OK</v>
      </c>
    </row>
    <row r="81" spans="1:23" ht="17.25" customHeight="1" thickBot="1">
      <c r="A81" s="201"/>
      <c r="B81" s="768" t="s">
        <v>258</v>
      </c>
      <c r="C81" s="769"/>
      <c r="D81" s="313" t="str">
        <f>IF(D49="","",D49)</f>
        <v/>
      </c>
      <c r="E81" s="314"/>
      <c r="F81" s="315">
        <f>E81- G81</f>
        <v>0</v>
      </c>
      <c r="G81" s="314"/>
      <c r="H81" s="316">
        <f>SUM(I81:N81)</f>
        <v>0</v>
      </c>
      <c r="I81" s="317"/>
      <c r="J81" s="318"/>
      <c r="K81" s="317"/>
      <c r="L81" s="318"/>
      <c r="M81" s="317"/>
      <c r="N81" s="318"/>
      <c r="O81" s="319">
        <f>+G81-H81</f>
        <v>0</v>
      </c>
      <c r="P81" s="291"/>
      <c r="Q81" s="291"/>
      <c r="R81" s="747"/>
      <c r="S81" s="239" t="str">
        <f>IF(COUNTA(G81,I81:N81)&gt;=1,IF(E81&lt;=0,"エラー","OK"),"OK")</f>
        <v>OK</v>
      </c>
      <c r="T81" s="239" t="str">
        <f>IF(F81&lt;0,"エラー","OK")</f>
        <v>OK</v>
      </c>
      <c r="U81" s="239" t="str">
        <f>IF(O81&lt;0,"エラー","OK")</f>
        <v>OK</v>
      </c>
      <c r="V81" s="239" t="str">
        <f>IF(AND(COUNTA(E49)=COUNTA(E81),COUNTA(G49)=COUNTA(G81),COUNTA(I49)=COUNTA(I81),COUNTA(J49)=COUNTA(J81),COUNTA(K49)=COUNTA(K81),COUNTA(L49)=COUNTA(L81),COUNTA(M49)=COUNTA(M81),COUNTA(N49)=COUNTA(N81)),"OK","エラー")</f>
        <v>OK</v>
      </c>
      <c r="W81" s="239" t="str">
        <f>IF(AND(E81&lt;=E68,G81&lt;=G68,I81&lt;=I68,J81&lt;=J68,K81&lt;=K68,L81&lt;=L68,M81&lt;=M68,N81&lt;=N68),"OK","エラー")</f>
        <v>OK</v>
      </c>
    </row>
    <row r="82" spans="1:23" ht="17.25" customHeight="1" thickBot="1">
      <c r="A82" s="201"/>
      <c r="B82" s="770" t="s">
        <v>259</v>
      </c>
      <c r="C82" s="771"/>
      <c r="D82" s="263"/>
      <c r="E82" s="320">
        <f t="shared" ref="E82:O82" si="3">SUM(E79:E81)</f>
        <v>0</v>
      </c>
      <c r="F82" s="320">
        <f t="shared" si="3"/>
        <v>0</v>
      </c>
      <c r="G82" s="320">
        <f t="shared" si="3"/>
        <v>0</v>
      </c>
      <c r="H82" s="321">
        <f t="shared" si="3"/>
        <v>0</v>
      </c>
      <c r="I82" s="322">
        <f t="shared" si="3"/>
        <v>0</v>
      </c>
      <c r="J82" s="323">
        <f t="shared" si="3"/>
        <v>0</v>
      </c>
      <c r="K82" s="322">
        <f t="shared" si="3"/>
        <v>0</v>
      </c>
      <c r="L82" s="324">
        <f t="shared" si="3"/>
        <v>0</v>
      </c>
      <c r="M82" s="322">
        <f t="shared" si="3"/>
        <v>0</v>
      </c>
      <c r="N82" s="324">
        <f t="shared" si="3"/>
        <v>0</v>
      </c>
      <c r="O82" s="325">
        <f t="shared" si="3"/>
        <v>0</v>
      </c>
      <c r="P82" s="291"/>
      <c r="Q82" s="291"/>
    </row>
    <row r="83" spans="1:23" ht="14.5" thickTop="1">
      <c r="A83" s="201"/>
      <c r="B83" s="777" t="s">
        <v>286</v>
      </c>
      <c r="C83" s="778"/>
      <c r="D83" s="778"/>
      <c r="E83" s="778"/>
      <c r="F83" s="778"/>
      <c r="G83" s="778"/>
      <c r="H83" s="778"/>
      <c r="I83" s="778"/>
      <c r="J83" s="778"/>
      <c r="K83" s="778"/>
      <c r="L83" s="778"/>
      <c r="M83" s="778"/>
      <c r="N83" s="778"/>
      <c r="O83" s="326"/>
      <c r="P83" s="291"/>
      <c r="Q83" s="291"/>
    </row>
    <row r="84" spans="1:23" ht="19.5" customHeight="1">
      <c r="B84" s="330"/>
      <c r="C84" s="330"/>
      <c r="D84" s="330"/>
      <c r="E84" s="331"/>
      <c r="F84" s="331"/>
      <c r="G84" s="331"/>
      <c r="H84" s="331"/>
      <c r="I84" s="331"/>
      <c r="J84" s="331"/>
      <c r="K84" s="331"/>
      <c r="L84" s="331"/>
      <c r="M84" s="331"/>
      <c r="N84" s="331"/>
      <c r="O84" s="331"/>
    </row>
    <row r="85" spans="1:23" ht="30.9" customHeight="1">
      <c r="A85" s="332"/>
      <c r="B85" s="333" t="s">
        <v>289</v>
      </c>
      <c r="C85" s="334"/>
      <c r="D85" s="335"/>
      <c r="E85" s="334"/>
      <c r="F85" s="334"/>
      <c r="G85" s="334"/>
      <c r="H85" s="334"/>
      <c r="I85" s="334"/>
      <c r="J85" s="334"/>
      <c r="K85" s="334"/>
      <c r="L85" s="334"/>
      <c r="M85" s="334"/>
      <c r="N85" s="334"/>
      <c r="O85" s="334"/>
      <c r="P85" s="336"/>
      <c r="Q85" s="336"/>
    </row>
    <row r="86" spans="1:23" ht="30" customHeight="1" thickBot="1">
      <c r="A86" s="332"/>
      <c r="B86" s="337" t="s">
        <v>290</v>
      </c>
      <c r="C86" s="337"/>
      <c r="D86" s="338"/>
      <c r="E86" s="334"/>
      <c r="F86" s="334"/>
      <c r="G86" s="334"/>
      <c r="H86" s="334"/>
      <c r="I86" s="334"/>
      <c r="J86" s="334"/>
      <c r="K86" s="334"/>
      <c r="L86" s="334"/>
      <c r="M86" s="334"/>
      <c r="N86" s="780" t="s">
        <v>224</v>
      </c>
      <c r="O86" s="780"/>
      <c r="P86" s="336"/>
      <c r="Q86" s="336"/>
    </row>
    <row r="87" spans="1:23" ht="14.25" customHeight="1" thickBot="1">
      <c r="A87" s="332"/>
      <c r="B87" s="781"/>
      <c r="C87" s="782"/>
      <c r="D87" s="785" t="s">
        <v>225</v>
      </c>
      <c r="E87" s="786" t="s">
        <v>226</v>
      </c>
      <c r="F87" s="787" t="s">
        <v>227</v>
      </c>
      <c r="G87" s="788" t="s">
        <v>228</v>
      </c>
      <c r="H87" s="750"/>
      <c r="I87" s="750"/>
      <c r="J87" s="750"/>
      <c r="K87" s="750"/>
      <c r="L87" s="750"/>
      <c r="M87" s="750"/>
      <c r="N87" s="750"/>
      <c r="O87" s="751"/>
      <c r="P87" s="336"/>
      <c r="Q87" s="336"/>
      <c r="R87" s="746" t="s">
        <v>229</v>
      </c>
      <c r="S87" s="747"/>
      <c r="T87" s="747"/>
      <c r="U87" s="747"/>
    </row>
    <row r="88" spans="1:23" ht="19.5" customHeight="1" thickBot="1">
      <c r="A88" s="332"/>
      <c r="B88" s="783"/>
      <c r="C88" s="734"/>
      <c r="D88" s="738"/>
      <c r="E88" s="738"/>
      <c r="F88" s="738"/>
      <c r="G88" s="738" t="s">
        <v>230</v>
      </c>
      <c r="H88" s="749" t="s">
        <v>231</v>
      </c>
      <c r="I88" s="750"/>
      <c r="J88" s="750"/>
      <c r="K88" s="750"/>
      <c r="L88" s="750"/>
      <c r="M88" s="750"/>
      <c r="N88" s="751"/>
      <c r="O88" s="786" t="s">
        <v>232</v>
      </c>
      <c r="P88" s="336"/>
      <c r="Q88" s="336"/>
      <c r="R88" s="754" t="s">
        <v>233</v>
      </c>
      <c r="S88" s="746" t="s">
        <v>234</v>
      </c>
      <c r="T88" s="746" t="s">
        <v>235</v>
      </c>
      <c r="U88" s="746" t="s">
        <v>236</v>
      </c>
    </row>
    <row r="89" spans="1:23" ht="17.25" customHeight="1" thickBot="1">
      <c r="A89" s="332"/>
      <c r="B89" s="783"/>
      <c r="C89" s="734"/>
      <c r="D89" s="738"/>
      <c r="E89" s="738"/>
      <c r="F89" s="738"/>
      <c r="G89" s="738"/>
      <c r="H89" s="210"/>
      <c r="I89" s="755" t="s">
        <v>237</v>
      </c>
      <c r="J89" s="756"/>
      <c r="K89" s="757" t="s">
        <v>238</v>
      </c>
      <c r="L89" s="758"/>
      <c r="M89" s="744" t="s">
        <v>239</v>
      </c>
      <c r="N89" s="745"/>
      <c r="O89" s="738"/>
      <c r="P89" s="336"/>
      <c r="Q89" s="336"/>
      <c r="R89" s="754"/>
      <c r="S89" s="747"/>
      <c r="T89" s="747"/>
      <c r="U89" s="747"/>
    </row>
    <row r="90" spans="1:23" ht="37.5" customHeight="1">
      <c r="A90" s="332"/>
      <c r="B90" s="783"/>
      <c r="C90" s="734"/>
      <c r="D90" s="738"/>
      <c r="E90" s="738"/>
      <c r="F90" s="738"/>
      <c r="G90" s="738"/>
      <c r="H90" s="295" t="s">
        <v>281</v>
      </c>
      <c r="I90" s="212" t="s">
        <v>241</v>
      </c>
      <c r="J90" s="339" t="s">
        <v>242</v>
      </c>
      <c r="K90" s="340" t="s">
        <v>243</v>
      </c>
      <c r="L90" s="341" t="s">
        <v>244</v>
      </c>
      <c r="M90" s="342" t="s">
        <v>243</v>
      </c>
      <c r="N90" s="297" t="s">
        <v>244</v>
      </c>
      <c r="O90" s="738"/>
      <c r="P90" s="336"/>
      <c r="Q90" s="336"/>
      <c r="R90" s="754"/>
      <c r="S90" s="747"/>
      <c r="T90" s="747"/>
      <c r="U90" s="747"/>
    </row>
    <row r="91" spans="1:23" ht="14.5" thickBot="1">
      <c r="A91" s="332"/>
      <c r="B91" s="784"/>
      <c r="C91" s="736"/>
      <c r="D91" s="739"/>
      <c r="E91" s="218" t="s">
        <v>245</v>
      </c>
      <c r="F91" s="219" t="s">
        <v>246</v>
      </c>
      <c r="G91" s="219" t="s">
        <v>247</v>
      </c>
      <c r="H91" s="218" t="s">
        <v>248</v>
      </c>
      <c r="I91" s="220" t="s">
        <v>249</v>
      </c>
      <c r="J91" s="221" t="s">
        <v>285</v>
      </c>
      <c r="K91" s="222" t="s">
        <v>251</v>
      </c>
      <c r="L91" s="223" t="s">
        <v>252</v>
      </c>
      <c r="M91" s="224" t="s">
        <v>253</v>
      </c>
      <c r="N91" s="225" t="s">
        <v>254</v>
      </c>
      <c r="O91" s="219" t="s">
        <v>255</v>
      </c>
      <c r="P91" s="336"/>
      <c r="Q91" s="336"/>
      <c r="R91" s="754"/>
      <c r="S91" s="747"/>
      <c r="T91" s="747"/>
      <c r="U91" s="747"/>
    </row>
    <row r="92" spans="1:23" ht="17.25" customHeight="1">
      <c r="A92" s="332"/>
      <c r="B92" s="791" t="s">
        <v>256</v>
      </c>
      <c r="C92" s="765"/>
      <c r="D92" s="227"/>
      <c r="E92" s="228"/>
      <c r="F92" s="229">
        <f>E92-G92</f>
        <v>0</v>
      </c>
      <c r="G92" s="230"/>
      <c r="H92" s="231">
        <f>SUM(I92:N92)</f>
        <v>0</v>
      </c>
      <c r="I92" s="232"/>
      <c r="J92" s="233"/>
      <c r="K92" s="234"/>
      <c r="L92" s="235"/>
      <c r="M92" s="236"/>
      <c r="N92" s="237"/>
      <c r="O92" s="343">
        <f>G92-H92</f>
        <v>0</v>
      </c>
      <c r="P92" s="336"/>
      <c r="Q92" s="336"/>
      <c r="R92" s="747" t="str">
        <f>IF(COUNTA(E92:E94,G92:G94,I92:N94)=0,"OK",IF(COUNTIF(D92:D94,"○")=1,"OK","エラー"))</f>
        <v>OK</v>
      </c>
      <c r="S92" s="239" t="str">
        <f>IF(COUNTA(G92,I92:N92)&gt;=1,IF(E92&lt;=0,"エラー","OK"),"OK")</f>
        <v>OK</v>
      </c>
      <c r="T92" s="239" t="str">
        <f>IF(F92&lt;0,"エラー","OK")</f>
        <v>OK</v>
      </c>
      <c r="U92" s="239" t="str">
        <f>IF(O92&lt;0,"エラー","OK")</f>
        <v>OK</v>
      </c>
    </row>
    <row r="93" spans="1:23" ht="17.25" customHeight="1">
      <c r="A93" s="332"/>
      <c r="B93" s="792" t="s">
        <v>257</v>
      </c>
      <c r="C93" s="767"/>
      <c r="D93" s="240"/>
      <c r="E93" s="241"/>
      <c r="F93" s="242">
        <f>E93-G93</f>
        <v>0</v>
      </c>
      <c r="G93" s="241"/>
      <c r="H93" s="243">
        <f>SUM(I93:N93)</f>
        <v>0</v>
      </c>
      <c r="I93" s="244"/>
      <c r="J93" s="245"/>
      <c r="K93" s="246"/>
      <c r="L93" s="247"/>
      <c r="M93" s="248"/>
      <c r="N93" s="249"/>
      <c r="O93" s="344">
        <f>G93-H93</f>
        <v>0</v>
      </c>
      <c r="P93" s="336"/>
      <c r="Q93" s="336"/>
      <c r="R93" s="747"/>
      <c r="S93" s="239" t="str">
        <f>IF(COUNTA(G93,I93:N93)&gt;=1,IF(E93&lt;=0,"エラー","OK"),"OK")</f>
        <v>OK</v>
      </c>
      <c r="T93" s="239" t="str">
        <f>IF(F93&lt;0,"エラー","OK")</f>
        <v>OK</v>
      </c>
      <c r="U93" s="239" t="str">
        <f>IF(O93&lt;0,"エラー","OK")</f>
        <v>OK</v>
      </c>
    </row>
    <row r="94" spans="1:23" ht="17.25" customHeight="1" thickBot="1">
      <c r="A94" s="332"/>
      <c r="B94" s="793" t="s">
        <v>258</v>
      </c>
      <c r="C94" s="769"/>
      <c r="D94" s="345"/>
      <c r="E94" s="252"/>
      <c r="F94" s="253">
        <f>E94-G94</f>
        <v>0</v>
      </c>
      <c r="G94" s="254"/>
      <c r="H94" s="255">
        <f>SUM(I94:N94)</f>
        <v>0</v>
      </c>
      <c r="I94" s="256"/>
      <c r="J94" s="257"/>
      <c r="K94" s="258"/>
      <c r="L94" s="259"/>
      <c r="M94" s="260"/>
      <c r="N94" s="261"/>
      <c r="O94" s="346">
        <f>G94-H94</f>
        <v>0</v>
      </c>
      <c r="P94" s="336"/>
      <c r="Q94" s="336"/>
      <c r="R94" s="747"/>
      <c r="S94" s="239" t="str">
        <f>IF(COUNTA(G94,I94:N94)&gt;=1,IF(E94&lt;=0,"エラー","OK"),"OK")</f>
        <v>OK</v>
      </c>
      <c r="T94" s="239" t="str">
        <f>IF(F94&lt;0,"エラー","OK")</f>
        <v>OK</v>
      </c>
      <c r="U94" s="239" t="str">
        <f>IF(O94&lt;0,"エラー","OK")</f>
        <v>OK</v>
      </c>
    </row>
    <row r="95" spans="1:23" ht="17.25" customHeight="1" thickBot="1">
      <c r="A95" s="332"/>
      <c r="B95" s="794" t="s">
        <v>259</v>
      </c>
      <c r="C95" s="795"/>
      <c r="D95" s="347"/>
      <c r="E95" s="346">
        <f>SUM(E92:E94)</f>
        <v>0</v>
      </c>
      <c r="F95" s="346">
        <f>SUM(F92:F94)</f>
        <v>0</v>
      </c>
      <c r="G95" s="346">
        <f t="shared" ref="G95:O95" si="4">SUM(G92:G94)</f>
        <v>0</v>
      </c>
      <c r="H95" s="348">
        <f t="shared" si="4"/>
        <v>0</v>
      </c>
      <c r="I95" s="349">
        <f t="shared" si="4"/>
        <v>0</v>
      </c>
      <c r="J95" s="350">
        <f t="shared" si="4"/>
        <v>0</v>
      </c>
      <c r="K95" s="351">
        <f t="shared" si="4"/>
        <v>0</v>
      </c>
      <c r="L95" s="352">
        <f t="shared" si="4"/>
        <v>0</v>
      </c>
      <c r="M95" s="353">
        <f t="shared" si="4"/>
        <v>0</v>
      </c>
      <c r="N95" s="354">
        <f t="shared" si="4"/>
        <v>0</v>
      </c>
      <c r="O95" s="346">
        <f t="shared" si="4"/>
        <v>0</v>
      </c>
      <c r="P95" s="336"/>
      <c r="Q95" s="336"/>
    </row>
    <row r="96" spans="1:23" ht="3.75" customHeight="1">
      <c r="A96" s="332"/>
      <c r="B96" s="334"/>
      <c r="C96" s="334"/>
      <c r="D96" s="334"/>
      <c r="E96" s="334"/>
      <c r="F96" s="334"/>
      <c r="G96" s="334"/>
      <c r="H96" s="334"/>
      <c r="I96" s="334"/>
      <c r="J96" s="334"/>
      <c r="K96" s="355"/>
      <c r="L96" s="356"/>
      <c r="M96" s="334"/>
      <c r="N96" s="334"/>
      <c r="O96" s="334"/>
      <c r="P96" s="336"/>
      <c r="Q96" s="336"/>
    </row>
    <row r="97" spans="1:22" ht="4.5" customHeight="1" thickBot="1">
      <c r="A97" s="332"/>
      <c r="B97" s="357"/>
      <c r="C97" s="357"/>
      <c r="D97" s="357"/>
      <c r="E97" s="358"/>
      <c r="F97" s="358"/>
      <c r="G97" s="358"/>
      <c r="H97" s="358"/>
      <c r="I97" s="358"/>
      <c r="J97" s="358"/>
      <c r="K97" s="359"/>
      <c r="L97" s="360"/>
      <c r="M97" s="358"/>
      <c r="N97" s="358"/>
      <c r="O97" s="358"/>
      <c r="P97" s="332"/>
      <c r="Q97" s="336"/>
    </row>
    <row r="98" spans="1:22" ht="17.25" customHeight="1">
      <c r="A98" s="332"/>
      <c r="B98" s="357"/>
      <c r="C98" s="357"/>
      <c r="D98" s="357"/>
      <c r="E98" s="358"/>
      <c r="F98" s="358"/>
      <c r="G98" s="358"/>
      <c r="H98" s="796" t="s">
        <v>260</v>
      </c>
      <c r="I98" s="796"/>
      <c r="J98" s="796"/>
      <c r="K98" s="796"/>
      <c r="L98" s="796"/>
      <c r="M98" s="796"/>
      <c r="N98" s="796"/>
      <c r="O98" s="796"/>
      <c r="P98" s="332"/>
      <c r="Q98" s="336"/>
    </row>
    <row r="99" spans="1:22" ht="17.25" customHeight="1" thickBot="1">
      <c r="A99" s="332"/>
      <c r="B99" s="357"/>
      <c r="C99" s="357"/>
      <c r="D99" s="357"/>
      <c r="E99" s="358"/>
      <c r="F99" s="358"/>
      <c r="G99" s="358"/>
      <c r="H99" s="789" t="s">
        <v>261</v>
      </c>
      <c r="I99" s="789"/>
      <c r="J99" s="789"/>
      <c r="K99" s="789"/>
      <c r="L99" s="789"/>
      <c r="M99" s="789"/>
      <c r="N99" s="789"/>
      <c r="O99" s="789"/>
      <c r="P99" s="332"/>
      <c r="Q99" s="336"/>
    </row>
    <row r="100" spans="1:22" ht="17.25" customHeight="1" thickBot="1">
      <c r="A100" s="357"/>
      <c r="B100" s="357"/>
      <c r="C100" s="357"/>
      <c r="D100" s="357"/>
      <c r="E100" s="358"/>
      <c r="F100" s="358"/>
      <c r="G100" s="358"/>
      <c r="H100" s="358"/>
      <c r="I100" s="361"/>
      <c r="J100" s="790" t="s">
        <v>262</v>
      </c>
      <c r="K100" s="790"/>
      <c r="L100" s="790" t="s">
        <v>263</v>
      </c>
      <c r="M100" s="790"/>
      <c r="N100" s="358"/>
      <c r="O100" s="358"/>
      <c r="P100" s="332"/>
      <c r="Q100" s="336"/>
    </row>
    <row r="101" spans="1:22" ht="17.25" customHeight="1">
      <c r="A101" s="357"/>
      <c r="B101" s="357"/>
      <c r="C101" s="357"/>
      <c r="D101" s="357"/>
      <c r="E101" s="358"/>
      <c r="F101" s="358"/>
      <c r="G101" s="358"/>
      <c r="H101" s="358"/>
      <c r="I101" s="362" t="s">
        <v>256</v>
      </c>
      <c r="J101" s="762"/>
      <c r="K101" s="762"/>
      <c r="L101" s="762"/>
      <c r="M101" s="762"/>
      <c r="N101" s="358"/>
      <c r="O101" s="358"/>
      <c r="P101" s="332"/>
      <c r="Q101" s="336"/>
    </row>
    <row r="102" spans="1:22" ht="17.25" customHeight="1">
      <c r="A102" s="357"/>
      <c r="B102" s="357"/>
      <c r="C102" s="357"/>
      <c r="D102" s="357"/>
      <c r="E102" s="358"/>
      <c r="F102" s="358"/>
      <c r="G102" s="358"/>
      <c r="H102" s="358"/>
      <c r="I102" s="362" t="s">
        <v>257</v>
      </c>
      <c r="J102" s="762"/>
      <c r="K102" s="762"/>
      <c r="L102" s="762"/>
      <c r="M102" s="762"/>
      <c r="N102" s="358"/>
      <c r="O102" s="358"/>
      <c r="P102" s="332"/>
      <c r="Q102" s="336"/>
    </row>
    <row r="103" spans="1:22" ht="17.25" customHeight="1" thickBot="1">
      <c r="A103" s="357"/>
      <c r="B103" s="357"/>
      <c r="C103" s="357"/>
      <c r="D103" s="357"/>
      <c r="E103" s="358"/>
      <c r="F103" s="358"/>
      <c r="G103" s="358"/>
      <c r="H103" s="358"/>
      <c r="I103" s="363" t="s">
        <v>258</v>
      </c>
      <c r="J103" s="797"/>
      <c r="K103" s="797"/>
      <c r="L103" s="797"/>
      <c r="M103" s="797"/>
      <c r="N103" s="358"/>
      <c r="O103" s="358"/>
      <c r="P103" s="332"/>
      <c r="Q103" s="336"/>
    </row>
    <row r="104" spans="1:22" ht="23.25" customHeight="1">
      <c r="A104" s="357"/>
      <c r="B104" s="357"/>
      <c r="C104" s="357"/>
      <c r="D104" s="357"/>
      <c r="E104" s="358"/>
      <c r="F104" s="358"/>
      <c r="G104" s="358"/>
      <c r="H104" s="358"/>
      <c r="I104" s="358"/>
      <c r="J104" s="358"/>
      <c r="K104" s="358"/>
      <c r="L104" s="358"/>
      <c r="M104" s="358"/>
      <c r="N104" s="358"/>
      <c r="O104" s="358"/>
      <c r="P104" s="332"/>
      <c r="Q104" s="336"/>
    </row>
    <row r="105" spans="1:22" s="192" customFormat="1" ht="30" customHeight="1" thickBot="1">
      <c r="A105" s="364"/>
      <c r="B105" s="365" t="s">
        <v>291</v>
      </c>
      <c r="C105" s="366"/>
      <c r="D105" s="366"/>
      <c r="E105" s="366"/>
      <c r="F105" s="366"/>
      <c r="G105" s="366"/>
      <c r="H105" s="366"/>
      <c r="I105" s="366"/>
      <c r="J105" s="366"/>
      <c r="K105" s="366"/>
      <c r="L105" s="366"/>
      <c r="M105" s="366"/>
      <c r="N105" s="366"/>
      <c r="O105" s="367" t="s">
        <v>224</v>
      </c>
      <c r="P105" s="366"/>
      <c r="Q105" s="336"/>
    </row>
    <row r="106" spans="1:22" ht="14.25" customHeight="1" thickBot="1">
      <c r="A106" s="332"/>
      <c r="B106" s="781"/>
      <c r="C106" s="782"/>
      <c r="D106" s="785" t="s">
        <v>225</v>
      </c>
      <c r="E106" s="786" t="s">
        <v>226</v>
      </c>
      <c r="F106" s="787" t="s">
        <v>227</v>
      </c>
      <c r="G106" s="749" t="s">
        <v>228</v>
      </c>
      <c r="H106" s="750"/>
      <c r="I106" s="750"/>
      <c r="J106" s="750"/>
      <c r="K106" s="750"/>
      <c r="L106" s="750"/>
      <c r="M106" s="750"/>
      <c r="N106" s="750"/>
      <c r="O106" s="751"/>
      <c r="P106" s="336"/>
      <c r="Q106" s="336"/>
      <c r="R106" s="746" t="s">
        <v>229</v>
      </c>
      <c r="S106" s="746"/>
      <c r="T106" s="746"/>
      <c r="U106" s="746"/>
      <c r="V106" s="746"/>
    </row>
    <row r="107" spans="1:22" ht="22.5" customHeight="1" thickBot="1">
      <c r="A107" s="332"/>
      <c r="B107" s="783"/>
      <c r="C107" s="734"/>
      <c r="D107" s="738"/>
      <c r="E107" s="738"/>
      <c r="F107" s="738"/>
      <c r="G107" s="738" t="s">
        <v>230</v>
      </c>
      <c r="H107" s="749" t="s">
        <v>231</v>
      </c>
      <c r="I107" s="750"/>
      <c r="J107" s="750"/>
      <c r="K107" s="750"/>
      <c r="L107" s="750"/>
      <c r="M107" s="750"/>
      <c r="N107" s="751"/>
      <c r="O107" s="786" t="s">
        <v>232</v>
      </c>
      <c r="P107" s="336"/>
      <c r="Q107" s="336"/>
      <c r="R107" s="754" t="s">
        <v>233</v>
      </c>
      <c r="S107" s="746" t="s">
        <v>234</v>
      </c>
      <c r="T107" s="746" t="s">
        <v>235</v>
      </c>
      <c r="U107" s="746" t="s">
        <v>236</v>
      </c>
      <c r="V107" s="746" t="s">
        <v>265</v>
      </c>
    </row>
    <row r="108" spans="1:22" ht="19.5" customHeight="1" thickBot="1">
      <c r="A108" s="332"/>
      <c r="B108" s="783"/>
      <c r="C108" s="734"/>
      <c r="D108" s="738"/>
      <c r="E108" s="738"/>
      <c r="F108" s="738"/>
      <c r="G108" s="738"/>
      <c r="H108" s="210"/>
      <c r="I108" s="755" t="s">
        <v>237</v>
      </c>
      <c r="J108" s="756"/>
      <c r="K108" s="757" t="s">
        <v>238</v>
      </c>
      <c r="L108" s="758"/>
      <c r="M108" s="744" t="s">
        <v>239</v>
      </c>
      <c r="N108" s="745"/>
      <c r="O108" s="738"/>
      <c r="P108" s="336"/>
      <c r="Q108" s="336"/>
      <c r="R108" s="754"/>
      <c r="S108" s="747"/>
      <c r="T108" s="747"/>
      <c r="U108" s="747"/>
      <c r="V108" s="747"/>
    </row>
    <row r="109" spans="1:22" ht="36.75" customHeight="1">
      <c r="A109" s="332"/>
      <c r="B109" s="783"/>
      <c r="C109" s="734"/>
      <c r="D109" s="738"/>
      <c r="E109" s="738"/>
      <c r="F109" s="738"/>
      <c r="G109" s="738"/>
      <c r="H109" s="295" t="s">
        <v>281</v>
      </c>
      <c r="I109" s="296" t="s">
        <v>241</v>
      </c>
      <c r="J109" s="339" t="s">
        <v>242</v>
      </c>
      <c r="K109" s="340" t="s">
        <v>243</v>
      </c>
      <c r="L109" s="341" t="s">
        <v>244</v>
      </c>
      <c r="M109" s="342" t="s">
        <v>243</v>
      </c>
      <c r="N109" s="297" t="s">
        <v>244</v>
      </c>
      <c r="O109" s="738"/>
      <c r="P109" s="336"/>
      <c r="Q109" s="336"/>
      <c r="R109" s="754"/>
      <c r="S109" s="747"/>
      <c r="T109" s="747"/>
      <c r="U109" s="747"/>
      <c r="V109" s="747"/>
    </row>
    <row r="110" spans="1:22" ht="14.5" thickBot="1">
      <c r="A110" s="332"/>
      <c r="B110" s="784"/>
      <c r="C110" s="736"/>
      <c r="D110" s="739"/>
      <c r="E110" s="218" t="s">
        <v>245</v>
      </c>
      <c r="F110" s="219" t="s">
        <v>246</v>
      </c>
      <c r="G110" s="219" t="s">
        <v>247</v>
      </c>
      <c r="H110" s="218" t="s">
        <v>248</v>
      </c>
      <c r="I110" s="220" t="s">
        <v>249</v>
      </c>
      <c r="J110" s="221" t="s">
        <v>285</v>
      </c>
      <c r="K110" s="222" t="s">
        <v>251</v>
      </c>
      <c r="L110" s="223" t="s">
        <v>252</v>
      </c>
      <c r="M110" s="224" t="s">
        <v>253</v>
      </c>
      <c r="N110" s="225" t="s">
        <v>254</v>
      </c>
      <c r="O110" s="219" t="s">
        <v>255</v>
      </c>
      <c r="P110" s="336"/>
      <c r="Q110" s="336"/>
      <c r="R110" s="754"/>
      <c r="S110" s="747"/>
      <c r="T110" s="747"/>
      <c r="U110" s="747"/>
      <c r="V110" s="747"/>
    </row>
    <row r="111" spans="1:22" ht="17.25" customHeight="1">
      <c r="A111" s="332"/>
      <c r="B111" s="791" t="s">
        <v>256</v>
      </c>
      <c r="C111" s="765"/>
      <c r="D111" s="287" t="str">
        <f>IF(D92="","",D92)</f>
        <v/>
      </c>
      <c r="E111" s="228"/>
      <c r="F111" s="229">
        <f>E111-G111</f>
        <v>0</v>
      </c>
      <c r="G111" s="230"/>
      <c r="H111" s="231">
        <f>SUM(I111:N111)</f>
        <v>0</v>
      </c>
      <c r="I111" s="232"/>
      <c r="J111" s="233"/>
      <c r="K111" s="234"/>
      <c r="L111" s="235"/>
      <c r="M111" s="236"/>
      <c r="N111" s="237"/>
      <c r="O111" s="343">
        <f>G111-H111</f>
        <v>0</v>
      </c>
      <c r="P111" s="336"/>
      <c r="Q111" s="336"/>
      <c r="R111" s="747" t="str">
        <f>IF(COUNTA(E111:E113,G111:G113,I111:N113)=0,"OK",IF(COUNTIF(D111:D113,"○")=1,"OK","エラー"))</f>
        <v>OK</v>
      </c>
      <c r="S111" s="239" t="str">
        <f>IF(COUNTA(G111,I111:N111)&gt;=1,IF(E111&lt;=0,"エラー","OK"),"OK")</f>
        <v>OK</v>
      </c>
      <c r="T111" s="239" t="str">
        <f>IF(F111&lt;0,"エラー","OK")</f>
        <v>OK</v>
      </c>
      <c r="U111" s="239" t="str">
        <f>IF(O111&lt;0,"エラー","OK")</f>
        <v>OK</v>
      </c>
      <c r="V111" s="239" t="str">
        <f>IF(AND(E111&lt;=E92,G111&lt;=G92,I111&lt;=I92,J111&lt;=J92,K111&lt;=K92,L111&lt;=L92,M111&lt;=M92,N111&lt;=N92),"OK","エラー")</f>
        <v>OK</v>
      </c>
    </row>
    <row r="112" spans="1:22" ht="17.25" customHeight="1">
      <c r="A112" s="332"/>
      <c r="B112" s="792" t="s">
        <v>257</v>
      </c>
      <c r="C112" s="767"/>
      <c r="D112" s="288" t="str">
        <f>IF(D93="","",D93)</f>
        <v/>
      </c>
      <c r="E112" s="241"/>
      <c r="F112" s="242">
        <f>E112-G112</f>
        <v>0</v>
      </c>
      <c r="G112" s="241"/>
      <c r="H112" s="243">
        <f>SUM(I112:N112)</f>
        <v>0</v>
      </c>
      <c r="I112" s="244"/>
      <c r="J112" s="245"/>
      <c r="K112" s="246"/>
      <c r="L112" s="247"/>
      <c r="M112" s="248"/>
      <c r="N112" s="249"/>
      <c r="O112" s="344">
        <f>G112-H112</f>
        <v>0</v>
      </c>
      <c r="P112" s="336"/>
      <c r="Q112" s="336"/>
      <c r="R112" s="747"/>
      <c r="S112" s="239" t="str">
        <f>IF(COUNTA(G112,I112:N112)&gt;=1,IF(E112&lt;=0,"エラー","OK"),"OK")</f>
        <v>OK</v>
      </c>
      <c r="T112" s="239" t="str">
        <f>IF(F112&lt;0,"エラー","OK")</f>
        <v>OK</v>
      </c>
      <c r="U112" s="239" t="str">
        <f>IF(O112&lt;0,"エラー","OK")</f>
        <v>OK</v>
      </c>
      <c r="V112" s="239" t="str">
        <f>IF(AND(E112&lt;=E93,G112&lt;=G93,I112&lt;=I93,J112&lt;=J93,K112&lt;=K93,L112&lt;=L93,M112&lt;=M93,N112&lt;=N93),"OK","エラー")</f>
        <v>OK</v>
      </c>
    </row>
    <row r="113" spans="1:22" ht="17.25" customHeight="1" thickBot="1">
      <c r="A113" s="332"/>
      <c r="B113" s="793" t="s">
        <v>258</v>
      </c>
      <c r="C113" s="769"/>
      <c r="D113" s="313" t="str">
        <f>IF(D94="","",D94)</f>
        <v/>
      </c>
      <c r="E113" s="252"/>
      <c r="F113" s="253">
        <f>E113-G113</f>
        <v>0</v>
      </c>
      <c r="G113" s="254"/>
      <c r="H113" s="255">
        <f>SUM(I113:N113)</f>
        <v>0</v>
      </c>
      <c r="I113" s="256"/>
      <c r="J113" s="257"/>
      <c r="K113" s="258"/>
      <c r="L113" s="259"/>
      <c r="M113" s="260"/>
      <c r="N113" s="261"/>
      <c r="O113" s="346">
        <f>G113-H113</f>
        <v>0</v>
      </c>
      <c r="P113" s="336"/>
      <c r="Q113" s="336"/>
      <c r="R113" s="747"/>
      <c r="S113" s="239" t="str">
        <f>IF(COUNTA(G113,I113:N113)&gt;=1,IF(E113&lt;=0,"エラー","OK"),"OK")</f>
        <v>OK</v>
      </c>
      <c r="T113" s="239" t="str">
        <f>IF(F113&lt;0,"エラー","OK")</f>
        <v>OK</v>
      </c>
      <c r="U113" s="239" t="str">
        <f>IF(O113&lt;0,"エラー","OK")</f>
        <v>OK</v>
      </c>
      <c r="V113" s="239" t="str">
        <f>IF(AND(E113&lt;=E94,G113&lt;=G94,I113&lt;=I94,J113&lt;=J94,K113&lt;=K94,L113&lt;=L94,M113&lt;=M94,N113&lt;=N94),"OK","エラー")</f>
        <v>OK</v>
      </c>
    </row>
    <row r="114" spans="1:22" ht="17.25" customHeight="1" thickBot="1">
      <c r="A114" s="332"/>
      <c r="B114" s="794" t="s">
        <v>259</v>
      </c>
      <c r="C114" s="795"/>
      <c r="D114" s="347"/>
      <c r="E114" s="346">
        <f>SUM(E111:E113)</f>
        <v>0</v>
      </c>
      <c r="F114" s="346">
        <f>SUM(F111:F113)</f>
        <v>0</v>
      </c>
      <c r="G114" s="346">
        <f t="shared" ref="G114:O114" si="5">SUM(G111:G113)</f>
        <v>0</v>
      </c>
      <c r="H114" s="348">
        <f t="shared" si="5"/>
        <v>0</v>
      </c>
      <c r="I114" s="349">
        <f t="shared" si="5"/>
        <v>0</v>
      </c>
      <c r="J114" s="350">
        <f t="shared" si="5"/>
        <v>0</v>
      </c>
      <c r="K114" s="351">
        <f t="shared" si="5"/>
        <v>0</v>
      </c>
      <c r="L114" s="352">
        <f t="shared" si="5"/>
        <v>0</v>
      </c>
      <c r="M114" s="353">
        <f t="shared" si="5"/>
        <v>0</v>
      </c>
      <c r="N114" s="354">
        <f t="shared" si="5"/>
        <v>0</v>
      </c>
      <c r="O114" s="346">
        <f t="shared" si="5"/>
        <v>0</v>
      </c>
      <c r="P114" s="336"/>
      <c r="Q114" s="336"/>
    </row>
    <row r="115" spans="1:22" ht="8.25" customHeight="1">
      <c r="A115" s="332"/>
      <c r="B115" s="334"/>
      <c r="C115" s="334"/>
      <c r="D115" s="334"/>
      <c r="E115" s="334"/>
      <c r="F115" s="334"/>
      <c r="G115" s="334"/>
      <c r="H115" s="334"/>
      <c r="I115" s="334"/>
      <c r="J115" s="334"/>
      <c r="K115" s="355"/>
      <c r="L115" s="356"/>
      <c r="M115" s="334"/>
      <c r="N115" s="334"/>
      <c r="O115" s="334"/>
      <c r="P115" s="336"/>
      <c r="Q115" s="336"/>
    </row>
    <row r="116" spans="1:22" ht="4.5" customHeight="1" thickBot="1">
      <c r="A116" s="332"/>
      <c r="B116" s="357"/>
      <c r="C116" s="357"/>
      <c r="D116" s="357"/>
      <c r="E116" s="358"/>
      <c r="F116" s="358"/>
      <c r="G116" s="358"/>
      <c r="H116" s="358"/>
      <c r="I116" s="358"/>
      <c r="J116" s="358"/>
      <c r="K116" s="359"/>
      <c r="L116" s="360"/>
      <c r="M116" s="358"/>
      <c r="N116" s="358"/>
      <c r="O116" s="358"/>
      <c r="P116" s="332"/>
      <c r="Q116" s="336"/>
    </row>
    <row r="117" spans="1:22" ht="17.25" customHeight="1">
      <c r="A117" s="332"/>
      <c r="B117" s="357"/>
      <c r="C117" s="357"/>
      <c r="D117" s="357"/>
      <c r="E117" s="358"/>
      <c r="F117" s="358"/>
      <c r="G117" s="358"/>
      <c r="H117" s="796" t="s">
        <v>260</v>
      </c>
      <c r="I117" s="796"/>
      <c r="J117" s="796"/>
      <c r="K117" s="796"/>
      <c r="L117" s="796"/>
      <c r="M117" s="796"/>
      <c r="N117" s="796"/>
      <c r="O117" s="796"/>
      <c r="P117" s="332"/>
      <c r="Q117" s="336"/>
    </row>
    <row r="118" spans="1:22" ht="17.25" customHeight="1" thickBot="1">
      <c r="A118" s="332"/>
      <c r="B118" s="357"/>
      <c r="C118" s="357"/>
      <c r="D118" s="357"/>
      <c r="E118" s="358"/>
      <c r="F118" s="358"/>
      <c r="G118" s="358"/>
      <c r="H118" s="789" t="s">
        <v>261</v>
      </c>
      <c r="I118" s="789"/>
      <c r="J118" s="789"/>
      <c r="K118" s="789"/>
      <c r="L118" s="789"/>
      <c r="M118" s="789"/>
      <c r="N118" s="789"/>
      <c r="O118" s="789"/>
      <c r="P118" s="332"/>
      <c r="Q118" s="336"/>
    </row>
    <row r="119" spans="1:22" ht="17.25" customHeight="1" thickBot="1">
      <c r="A119" s="357"/>
      <c r="B119" s="357"/>
      <c r="C119" s="357"/>
      <c r="D119" s="357"/>
      <c r="E119" s="358"/>
      <c r="F119" s="358"/>
      <c r="G119" s="358"/>
      <c r="H119" s="358"/>
      <c r="I119" s="361"/>
      <c r="J119" s="790" t="s">
        <v>262</v>
      </c>
      <c r="K119" s="790"/>
      <c r="L119" s="790" t="s">
        <v>263</v>
      </c>
      <c r="M119" s="790"/>
      <c r="N119" s="358"/>
      <c r="O119" s="358"/>
      <c r="P119" s="332"/>
      <c r="Q119" s="336"/>
    </row>
    <row r="120" spans="1:22" ht="17.25" customHeight="1">
      <c r="A120" s="357"/>
      <c r="B120" s="357"/>
      <c r="C120" s="357"/>
      <c r="D120" s="357"/>
      <c r="E120" s="358"/>
      <c r="F120" s="358"/>
      <c r="G120" s="358"/>
      <c r="H120" s="358"/>
      <c r="I120" s="362" t="s">
        <v>256</v>
      </c>
      <c r="J120" s="762"/>
      <c r="K120" s="762"/>
      <c r="L120" s="762"/>
      <c r="M120" s="762"/>
      <c r="N120" s="358"/>
      <c r="O120" s="358"/>
      <c r="P120" s="332"/>
      <c r="Q120" s="336"/>
    </row>
    <row r="121" spans="1:22" ht="17.25" customHeight="1">
      <c r="A121" s="357"/>
      <c r="B121" s="357"/>
      <c r="C121" s="357"/>
      <c r="D121" s="357"/>
      <c r="E121" s="358"/>
      <c r="F121" s="358"/>
      <c r="G121" s="358"/>
      <c r="H121" s="358"/>
      <c r="I121" s="362" t="s">
        <v>257</v>
      </c>
      <c r="J121" s="762"/>
      <c r="K121" s="762"/>
      <c r="L121" s="762"/>
      <c r="M121" s="762"/>
      <c r="N121" s="358"/>
      <c r="O121" s="358"/>
      <c r="P121" s="332"/>
      <c r="Q121" s="336"/>
    </row>
    <row r="122" spans="1:22" ht="17.25" customHeight="1" thickBot="1">
      <c r="A122" s="357"/>
      <c r="B122" s="357"/>
      <c r="C122" s="357"/>
      <c r="D122" s="357"/>
      <c r="E122" s="358"/>
      <c r="F122" s="358"/>
      <c r="G122" s="358"/>
      <c r="H122" s="358"/>
      <c r="I122" s="363" t="s">
        <v>258</v>
      </c>
      <c r="J122" s="797"/>
      <c r="K122" s="797"/>
      <c r="L122" s="797"/>
      <c r="M122" s="797"/>
      <c r="N122" s="358"/>
      <c r="O122" s="358"/>
      <c r="P122" s="332"/>
      <c r="Q122" s="336"/>
    </row>
    <row r="123" spans="1:22" ht="17.25" customHeight="1">
      <c r="A123" s="357"/>
      <c r="B123" s="357"/>
      <c r="C123" s="357"/>
      <c r="D123" s="357"/>
      <c r="E123" s="358"/>
      <c r="F123" s="358"/>
      <c r="G123" s="358"/>
      <c r="H123" s="358"/>
      <c r="I123" s="358"/>
      <c r="J123" s="358"/>
      <c r="K123" s="358"/>
      <c r="L123" s="358"/>
      <c r="M123" s="358"/>
      <c r="N123" s="358"/>
      <c r="O123" s="358"/>
      <c r="P123" s="332"/>
      <c r="Q123" s="336"/>
    </row>
    <row r="124" spans="1:22" ht="30" customHeight="1" thickBot="1">
      <c r="A124" s="332"/>
      <c r="B124" s="368" t="s">
        <v>292</v>
      </c>
      <c r="C124" s="369"/>
      <c r="D124" s="338"/>
      <c r="E124" s="334"/>
      <c r="F124" s="334"/>
      <c r="G124" s="334"/>
      <c r="H124" s="334"/>
      <c r="I124" s="334"/>
      <c r="J124" s="334"/>
      <c r="K124" s="334"/>
      <c r="L124" s="334"/>
      <c r="M124" s="334"/>
      <c r="N124" s="780" t="s">
        <v>267</v>
      </c>
      <c r="O124" s="798"/>
      <c r="P124" s="370"/>
      <c r="Q124" s="332"/>
    </row>
    <row r="125" spans="1:22" ht="17.25" customHeight="1" thickBot="1">
      <c r="A125" s="332"/>
      <c r="B125" s="781"/>
      <c r="C125" s="799"/>
      <c r="D125" s="785" t="s">
        <v>225</v>
      </c>
      <c r="E125" s="787" t="s">
        <v>268</v>
      </c>
      <c r="F125" s="787" t="s">
        <v>269</v>
      </c>
      <c r="G125" s="804" t="s">
        <v>270</v>
      </c>
      <c r="H125" s="805"/>
      <c r="I125" s="805"/>
      <c r="J125" s="805"/>
      <c r="K125" s="805"/>
      <c r="L125" s="805"/>
      <c r="M125" s="805"/>
      <c r="N125" s="805"/>
      <c r="O125" s="806"/>
      <c r="P125" s="332"/>
      <c r="Q125" s="332"/>
      <c r="R125" s="746" t="s">
        <v>229</v>
      </c>
      <c r="S125" s="746"/>
      <c r="T125" s="746"/>
      <c r="U125" s="746"/>
      <c r="V125" s="746"/>
    </row>
    <row r="126" spans="1:22" ht="17.25" customHeight="1" thickBot="1">
      <c r="A126" s="332"/>
      <c r="B126" s="800"/>
      <c r="C126" s="801"/>
      <c r="D126" s="738"/>
      <c r="E126" s="738"/>
      <c r="F126" s="748"/>
      <c r="G126" s="748" t="s">
        <v>271</v>
      </c>
      <c r="H126" s="808" t="s">
        <v>272</v>
      </c>
      <c r="I126" s="809"/>
      <c r="J126" s="809"/>
      <c r="K126" s="809"/>
      <c r="L126" s="809"/>
      <c r="M126" s="809"/>
      <c r="N126" s="810"/>
      <c r="O126" s="738" t="s">
        <v>273</v>
      </c>
      <c r="P126" s="332"/>
      <c r="Q126" s="371"/>
      <c r="R126" s="754" t="s">
        <v>233</v>
      </c>
      <c r="S126" s="746" t="s">
        <v>274</v>
      </c>
      <c r="T126" s="746" t="s">
        <v>275</v>
      </c>
      <c r="U126" s="746" t="s">
        <v>276</v>
      </c>
      <c r="V126" s="746" t="s">
        <v>277</v>
      </c>
    </row>
    <row r="127" spans="1:22" s="372" customFormat="1" ht="17.25" customHeight="1" thickBot="1">
      <c r="A127" s="371"/>
      <c r="B127" s="800"/>
      <c r="C127" s="801"/>
      <c r="D127" s="738"/>
      <c r="E127" s="738"/>
      <c r="F127" s="748"/>
      <c r="G127" s="738"/>
      <c r="H127" s="294"/>
      <c r="I127" s="776" t="s">
        <v>278</v>
      </c>
      <c r="J127" s="745"/>
      <c r="K127" s="776" t="s">
        <v>279</v>
      </c>
      <c r="L127" s="745"/>
      <c r="M127" s="776" t="s">
        <v>280</v>
      </c>
      <c r="N127" s="745"/>
      <c r="O127" s="738"/>
      <c r="P127" s="371"/>
      <c r="Q127" s="332"/>
      <c r="R127" s="754"/>
      <c r="S127" s="747"/>
      <c r="T127" s="747"/>
      <c r="U127" s="747"/>
      <c r="V127" s="747"/>
    </row>
    <row r="128" spans="1:22" ht="39.75" customHeight="1">
      <c r="A128" s="332"/>
      <c r="B128" s="800"/>
      <c r="C128" s="801"/>
      <c r="D128" s="738"/>
      <c r="E128" s="738"/>
      <c r="F128" s="748"/>
      <c r="G128" s="738"/>
      <c r="H128" s="295" t="s">
        <v>281</v>
      </c>
      <c r="I128" s="212" t="s">
        <v>282</v>
      </c>
      <c r="J128" s="217" t="s">
        <v>283</v>
      </c>
      <c r="K128" s="296" t="s">
        <v>243</v>
      </c>
      <c r="L128" s="297" t="s">
        <v>284</v>
      </c>
      <c r="M128" s="296" t="s">
        <v>243</v>
      </c>
      <c r="N128" s="297" t="s">
        <v>284</v>
      </c>
      <c r="O128" s="738"/>
      <c r="P128" s="332"/>
      <c r="Q128" s="332"/>
      <c r="R128" s="754"/>
      <c r="S128" s="747"/>
      <c r="T128" s="747"/>
      <c r="U128" s="747"/>
      <c r="V128" s="747"/>
    </row>
    <row r="129" spans="1:23" ht="18" customHeight="1" thickBot="1">
      <c r="A129" s="332"/>
      <c r="B129" s="802"/>
      <c r="C129" s="803"/>
      <c r="D129" s="739"/>
      <c r="E129" s="218" t="s">
        <v>245</v>
      </c>
      <c r="F129" s="219" t="s">
        <v>246</v>
      </c>
      <c r="G129" s="219" t="s">
        <v>247</v>
      </c>
      <c r="H129" s="218" t="s">
        <v>248</v>
      </c>
      <c r="I129" s="220" t="s">
        <v>249</v>
      </c>
      <c r="J129" s="225" t="s">
        <v>285</v>
      </c>
      <c r="K129" s="220" t="s">
        <v>251</v>
      </c>
      <c r="L129" s="225" t="s">
        <v>252</v>
      </c>
      <c r="M129" s="220" t="s">
        <v>253</v>
      </c>
      <c r="N129" s="225" t="s">
        <v>254</v>
      </c>
      <c r="O129" s="219" t="s">
        <v>255</v>
      </c>
      <c r="P129" s="332"/>
      <c r="Q129" s="332"/>
      <c r="R129" s="754"/>
      <c r="S129" s="747"/>
      <c r="T129" s="747"/>
      <c r="U129" s="747"/>
      <c r="V129" s="747"/>
    </row>
    <row r="130" spans="1:23" ht="17.25" customHeight="1">
      <c r="A130" s="332"/>
      <c r="B130" s="791" t="s">
        <v>256</v>
      </c>
      <c r="C130" s="765"/>
      <c r="D130" s="287" t="str">
        <f>IF(D92="","",D92)</f>
        <v/>
      </c>
      <c r="E130" s="299"/>
      <c r="F130" s="300">
        <f>E130- G130</f>
        <v>0</v>
      </c>
      <c r="G130" s="301"/>
      <c r="H130" s="302">
        <f>SUM(I130:N130)</f>
        <v>0</v>
      </c>
      <c r="I130" s="303"/>
      <c r="J130" s="304"/>
      <c r="K130" s="303"/>
      <c r="L130" s="304"/>
      <c r="M130" s="303"/>
      <c r="N130" s="304"/>
      <c r="O130" s="373">
        <f>+G130-H130</f>
        <v>0</v>
      </c>
      <c r="P130" s="332"/>
      <c r="Q130" s="332"/>
      <c r="R130" s="747" t="str">
        <f>IF(COUNTA(E130:E132,G130:G132,I130:N132)=0,"OK",IF(COUNTIF(D130:D132,"○")=1,"OK","エラー"))</f>
        <v>OK</v>
      </c>
      <c r="S130" s="239" t="str">
        <f>IF(COUNTA(G130,I130:N130)&gt;=1,IF(E130&lt;=0,"エラー","OK"),"OK")</f>
        <v>OK</v>
      </c>
      <c r="T130" s="239" t="str">
        <f>IF(F130&lt;0,"エラー","OK")</f>
        <v>OK</v>
      </c>
      <c r="U130" s="239" t="str">
        <f>IF(O130&lt;0,"エラー","OK")</f>
        <v>OK</v>
      </c>
      <c r="V130" s="239" t="str">
        <f>IF(AND(COUNTA(E92)=COUNTA(E130),COUNTA(G92)=COUNTA(G130),COUNTA(I92)=COUNTA(I130),COUNTA(J92)=COUNTA(J130),COUNTA(K92)=COUNTA(K130),COUNTA(L92)=COUNTA(L130),COUNTA(M92)=COUNTA(M130),COUNTA(N92)=COUNTA(N130)),"OK","エラー")</f>
        <v>OK</v>
      </c>
    </row>
    <row r="131" spans="1:23" ht="17.25" customHeight="1">
      <c r="A131" s="332"/>
      <c r="B131" s="792" t="s">
        <v>257</v>
      </c>
      <c r="C131" s="767"/>
      <c r="D131" s="288" t="str">
        <f>IF(D93="","",D93)</f>
        <v/>
      </c>
      <c r="E131" s="307"/>
      <c r="F131" s="308">
        <f>E131- G131</f>
        <v>0</v>
      </c>
      <c r="G131" s="307"/>
      <c r="H131" s="309">
        <f>SUM(I131:N131)</f>
        <v>0</v>
      </c>
      <c r="I131" s="310"/>
      <c r="J131" s="311"/>
      <c r="K131" s="310"/>
      <c r="L131" s="311"/>
      <c r="M131" s="310"/>
      <c r="N131" s="311"/>
      <c r="O131" s="374">
        <f>+G131-H131</f>
        <v>0</v>
      </c>
      <c r="P131" s="332"/>
      <c r="Q131" s="332"/>
      <c r="R131" s="747"/>
      <c r="S131" s="239" t="str">
        <f>IF(COUNTA(G131,I131:N131)&gt;=1,IF(E131&lt;=0,"エラー","OK"),"OK")</f>
        <v>OK</v>
      </c>
      <c r="T131" s="239" t="str">
        <f>IF(F131&lt;0,"エラー","OK")</f>
        <v>OK</v>
      </c>
      <c r="U131" s="239" t="str">
        <f>IF(O131&lt;0,"エラー","OK")</f>
        <v>OK</v>
      </c>
      <c r="V131" s="239" t="str">
        <f>IF(AND(COUNTA(E93)=COUNTA(E131),COUNTA(G93)=COUNTA(G131),COUNTA(I93)=COUNTA(I131),COUNTA(J93)=COUNTA(J131),COUNTA(K93)=COUNTA(K131),COUNTA(L93)=COUNTA(L131),COUNTA(M93)=COUNTA(M131),COUNTA(N93)=COUNTA(N131)),"OK","エラー")</f>
        <v>OK</v>
      </c>
    </row>
    <row r="132" spans="1:23" ht="17.25" customHeight="1" thickBot="1">
      <c r="A132" s="332"/>
      <c r="B132" s="793" t="s">
        <v>258</v>
      </c>
      <c r="C132" s="769"/>
      <c r="D132" s="313" t="str">
        <f>IF(D94="","",D94)</f>
        <v/>
      </c>
      <c r="E132" s="314"/>
      <c r="F132" s="315">
        <f>E132- G132</f>
        <v>0</v>
      </c>
      <c r="G132" s="314"/>
      <c r="H132" s="316">
        <f>SUM(I132:N132)</f>
        <v>0</v>
      </c>
      <c r="I132" s="317"/>
      <c r="J132" s="318"/>
      <c r="K132" s="317"/>
      <c r="L132" s="318"/>
      <c r="M132" s="317"/>
      <c r="N132" s="318"/>
      <c r="O132" s="375">
        <f>+G132-H132</f>
        <v>0</v>
      </c>
      <c r="P132" s="332"/>
      <c r="Q132" s="332"/>
      <c r="R132" s="747"/>
      <c r="S132" s="239" t="str">
        <f>IF(COUNTA(G132,I132:N132)&gt;=1,IF(E132&lt;=0,"エラー","OK"),"OK")</f>
        <v>OK</v>
      </c>
      <c r="T132" s="239" t="str">
        <f>IF(F132&lt;0,"エラー","OK")</f>
        <v>OK</v>
      </c>
      <c r="U132" s="239" t="str">
        <f>IF(O132&lt;0,"エラー","OK")</f>
        <v>OK</v>
      </c>
      <c r="V132" s="239" t="str">
        <f>IF(AND(COUNTA(E94)=COUNTA(E132),COUNTA(G94)=COUNTA(G132),COUNTA(I94)=COUNTA(I132),COUNTA(J94)=COUNTA(J132),COUNTA(K94)=COUNTA(K132),COUNTA(L94)=COUNTA(L132),COUNTA(M94)=COUNTA(M132),COUNTA(N94)=COUNTA(N132)),"OK","エラー")</f>
        <v>OK</v>
      </c>
    </row>
    <row r="133" spans="1:23" ht="17.25" customHeight="1" thickBot="1">
      <c r="A133" s="332"/>
      <c r="B133" s="794" t="s">
        <v>259</v>
      </c>
      <c r="C133" s="795"/>
      <c r="D133" s="347"/>
      <c r="E133" s="376">
        <f t="shared" ref="E133:O133" si="6">SUM(E130:E132)</f>
        <v>0</v>
      </c>
      <c r="F133" s="376">
        <f t="shared" si="6"/>
        <v>0</v>
      </c>
      <c r="G133" s="376">
        <f t="shared" si="6"/>
        <v>0</v>
      </c>
      <c r="H133" s="377">
        <f t="shared" si="6"/>
        <v>0</v>
      </c>
      <c r="I133" s="378">
        <f t="shared" si="6"/>
        <v>0</v>
      </c>
      <c r="J133" s="379">
        <f t="shared" si="6"/>
        <v>0</v>
      </c>
      <c r="K133" s="378">
        <f t="shared" si="6"/>
        <v>0</v>
      </c>
      <c r="L133" s="380">
        <f t="shared" si="6"/>
        <v>0</v>
      </c>
      <c r="M133" s="378">
        <f t="shared" si="6"/>
        <v>0</v>
      </c>
      <c r="N133" s="380">
        <f t="shared" si="6"/>
        <v>0</v>
      </c>
      <c r="O133" s="376">
        <f t="shared" si="6"/>
        <v>0</v>
      </c>
      <c r="P133" s="332"/>
      <c r="Q133" s="332"/>
    </row>
    <row r="134" spans="1:23" ht="12" customHeight="1">
      <c r="A134" s="332"/>
      <c r="B134" s="807" t="s">
        <v>286</v>
      </c>
      <c r="C134" s="807"/>
      <c r="D134" s="807"/>
      <c r="E134" s="807"/>
      <c r="F134" s="807"/>
      <c r="G134" s="807"/>
      <c r="H134" s="807"/>
      <c r="I134" s="807"/>
      <c r="J134" s="807"/>
      <c r="K134" s="807"/>
      <c r="L134" s="807"/>
      <c r="M134" s="807"/>
      <c r="N134" s="334"/>
      <c r="O134" s="334"/>
      <c r="P134" s="332"/>
      <c r="Q134" s="332"/>
    </row>
    <row r="135" spans="1:23" ht="20.25" customHeight="1">
      <c r="A135" s="332"/>
      <c r="B135" s="381"/>
      <c r="C135" s="381"/>
      <c r="D135" s="381"/>
      <c r="E135" s="381"/>
      <c r="F135" s="381"/>
      <c r="G135" s="381"/>
      <c r="H135" s="381"/>
      <c r="I135" s="381"/>
      <c r="J135" s="381"/>
      <c r="K135" s="381"/>
      <c r="L135" s="381"/>
      <c r="M135" s="381"/>
      <c r="N135" s="334"/>
      <c r="O135" s="334"/>
      <c r="P135" s="332"/>
      <c r="Q135" s="332"/>
    </row>
    <row r="136" spans="1:23" s="192" customFormat="1" ht="30" customHeight="1">
      <c r="A136" s="364"/>
      <c r="B136" s="382" t="s">
        <v>293</v>
      </c>
      <c r="C136" s="366"/>
      <c r="D136" s="366"/>
      <c r="E136" s="366"/>
      <c r="F136" s="366"/>
      <c r="G136" s="366"/>
      <c r="H136" s="366"/>
      <c r="I136" s="366"/>
      <c r="J136" s="366"/>
      <c r="K136" s="366"/>
      <c r="L136" s="366"/>
      <c r="M136" s="366"/>
      <c r="N136" s="383"/>
      <c r="O136" s="384"/>
      <c r="P136" s="366"/>
      <c r="Q136" s="364"/>
    </row>
    <row r="137" spans="1:23" s="192" customFormat="1" ht="30" customHeight="1" thickBot="1">
      <c r="A137" s="364"/>
      <c r="B137" s="385" t="s">
        <v>294</v>
      </c>
      <c r="C137" s="366"/>
      <c r="D137" s="366"/>
      <c r="E137" s="366"/>
      <c r="F137" s="366"/>
      <c r="G137" s="366"/>
      <c r="H137" s="366"/>
      <c r="I137" s="366"/>
      <c r="J137" s="366"/>
      <c r="K137" s="366"/>
      <c r="L137" s="366"/>
      <c r="M137" s="366"/>
      <c r="N137" s="383"/>
      <c r="O137" s="386" t="s">
        <v>267</v>
      </c>
      <c r="P137" s="366"/>
      <c r="Q137" s="364"/>
    </row>
    <row r="138" spans="1:23" ht="17.25" customHeight="1" thickBot="1">
      <c r="A138" s="332"/>
      <c r="B138" s="781"/>
      <c r="C138" s="782"/>
      <c r="D138" s="785" t="s">
        <v>225</v>
      </c>
      <c r="E138" s="787" t="s">
        <v>268</v>
      </c>
      <c r="F138" s="787" t="s">
        <v>269</v>
      </c>
      <c r="G138" s="749" t="s">
        <v>270</v>
      </c>
      <c r="H138" s="750"/>
      <c r="I138" s="750"/>
      <c r="J138" s="750"/>
      <c r="K138" s="750"/>
      <c r="L138" s="750"/>
      <c r="M138" s="750"/>
      <c r="N138" s="750"/>
      <c r="O138" s="751"/>
      <c r="P138" s="336"/>
      <c r="Q138" s="336"/>
      <c r="R138" s="746" t="s">
        <v>229</v>
      </c>
      <c r="S138" s="746"/>
      <c r="T138" s="746"/>
      <c r="U138" s="746"/>
      <c r="V138" s="746"/>
      <c r="W138" s="746"/>
    </row>
    <row r="139" spans="1:23" ht="17.25" customHeight="1" thickBot="1">
      <c r="A139" s="332"/>
      <c r="B139" s="783"/>
      <c r="C139" s="734"/>
      <c r="D139" s="738"/>
      <c r="E139" s="738"/>
      <c r="F139" s="738"/>
      <c r="G139" s="738" t="s">
        <v>271</v>
      </c>
      <c r="H139" s="749" t="s">
        <v>272</v>
      </c>
      <c r="I139" s="750"/>
      <c r="J139" s="750"/>
      <c r="K139" s="750"/>
      <c r="L139" s="750"/>
      <c r="M139" s="750"/>
      <c r="N139" s="751"/>
      <c r="O139" s="786" t="s">
        <v>273</v>
      </c>
      <c r="P139" s="336"/>
      <c r="Q139" s="336"/>
      <c r="R139" s="754" t="s">
        <v>233</v>
      </c>
      <c r="S139" s="746" t="s">
        <v>274</v>
      </c>
      <c r="T139" s="746" t="s">
        <v>275</v>
      </c>
      <c r="U139" s="746" t="s">
        <v>276</v>
      </c>
      <c r="V139" s="746" t="s">
        <v>277</v>
      </c>
      <c r="W139" s="746" t="s">
        <v>265</v>
      </c>
    </row>
    <row r="140" spans="1:23" ht="17.25" customHeight="1" thickBot="1">
      <c r="A140" s="332"/>
      <c r="B140" s="783"/>
      <c r="C140" s="734"/>
      <c r="D140" s="738"/>
      <c r="E140" s="738"/>
      <c r="F140" s="738"/>
      <c r="G140" s="738"/>
      <c r="H140" s="294"/>
      <c r="I140" s="776" t="s">
        <v>278</v>
      </c>
      <c r="J140" s="745"/>
      <c r="K140" s="776" t="s">
        <v>279</v>
      </c>
      <c r="L140" s="745"/>
      <c r="M140" s="776" t="s">
        <v>280</v>
      </c>
      <c r="N140" s="745"/>
      <c r="O140" s="738"/>
      <c r="P140" s="336"/>
      <c r="Q140" s="336"/>
      <c r="R140" s="754"/>
      <c r="S140" s="747"/>
      <c r="T140" s="747"/>
      <c r="U140" s="747"/>
      <c r="V140" s="747"/>
      <c r="W140" s="747"/>
    </row>
    <row r="141" spans="1:23" ht="37.5" customHeight="1">
      <c r="A141" s="332"/>
      <c r="B141" s="783"/>
      <c r="C141" s="734"/>
      <c r="D141" s="738"/>
      <c r="E141" s="738"/>
      <c r="F141" s="738"/>
      <c r="G141" s="738"/>
      <c r="H141" s="295" t="s">
        <v>281</v>
      </c>
      <c r="I141" s="296" t="s">
        <v>282</v>
      </c>
      <c r="J141" s="297" t="s">
        <v>283</v>
      </c>
      <c r="K141" s="296" t="s">
        <v>243</v>
      </c>
      <c r="L141" s="297" t="s">
        <v>284</v>
      </c>
      <c r="M141" s="296" t="s">
        <v>243</v>
      </c>
      <c r="N141" s="297" t="s">
        <v>284</v>
      </c>
      <c r="O141" s="738"/>
      <c r="P141" s="336"/>
      <c r="Q141" s="336"/>
      <c r="R141" s="754"/>
      <c r="S141" s="747"/>
      <c r="T141" s="747"/>
      <c r="U141" s="747"/>
      <c r="V141" s="747"/>
      <c r="W141" s="747"/>
    </row>
    <row r="142" spans="1:23" ht="14.5" thickBot="1">
      <c r="A142" s="332"/>
      <c r="B142" s="784"/>
      <c r="C142" s="736"/>
      <c r="D142" s="739"/>
      <c r="E142" s="218" t="s">
        <v>245</v>
      </c>
      <c r="F142" s="219" t="s">
        <v>246</v>
      </c>
      <c r="G142" s="219" t="s">
        <v>247</v>
      </c>
      <c r="H142" s="218" t="s">
        <v>248</v>
      </c>
      <c r="I142" s="220" t="s">
        <v>249</v>
      </c>
      <c r="J142" s="225" t="s">
        <v>285</v>
      </c>
      <c r="K142" s="220" t="s">
        <v>251</v>
      </c>
      <c r="L142" s="225" t="s">
        <v>252</v>
      </c>
      <c r="M142" s="220" t="s">
        <v>253</v>
      </c>
      <c r="N142" s="225" t="s">
        <v>254</v>
      </c>
      <c r="O142" s="219" t="s">
        <v>255</v>
      </c>
      <c r="P142" s="336"/>
      <c r="Q142" s="336"/>
      <c r="R142" s="754"/>
      <c r="S142" s="747"/>
      <c r="T142" s="747"/>
      <c r="U142" s="747"/>
      <c r="V142" s="747"/>
      <c r="W142" s="747"/>
    </row>
    <row r="143" spans="1:23" ht="17.25" customHeight="1">
      <c r="A143" s="332"/>
      <c r="B143" s="791" t="s">
        <v>256</v>
      </c>
      <c r="C143" s="765"/>
      <c r="D143" s="287" t="str">
        <f>IF(D92="","",D92)</f>
        <v/>
      </c>
      <c r="E143" s="299"/>
      <c r="F143" s="300">
        <f>E143- G143</f>
        <v>0</v>
      </c>
      <c r="G143" s="301"/>
      <c r="H143" s="302">
        <f>SUM(I143:N143)</f>
        <v>0</v>
      </c>
      <c r="I143" s="303"/>
      <c r="J143" s="304"/>
      <c r="K143" s="303"/>
      <c r="L143" s="304"/>
      <c r="M143" s="303"/>
      <c r="N143" s="304"/>
      <c r="O143" s="373">
        <f>+G143-H143</f>
        <v>0</v>
      </c>
      <c r="P143" s="336"/>
      <c r="Q143" s="336"/>
      <c r="R143" s="747" t="str">
        <f>IF(COUNTA(E143:E145,G143:G145,I143:N145)=0,"OK",IF(COUNTIF(D143:D145,"○")=1,"OK","エラー"))</f>
        <v>OK</v>
      </c>
      <c r="S143" s="239" t="str">
        <f>IF(COUNTA(G143,I143:N143)&gt;=1,IF(E143&lt;=0,"エラー","OK"),"OK")</f>
        <v>OK</v>
      </c>
      <c r="T143" s="239" t="str">
        <f>IF(F143&lt;0,"エラー","OK")</f>
        <v>OK</v>
      </c>
      <c r="U143" s="239" t="str">
        <f>IF(O143&lt;0,"エラー","OK")</f>
        <v>OK</v>
      </c>
      <c r="V143" s="239" t="str">
        <f>IF(AND(COUNTA(E111)=COUNTA(E143),COUNTA(G111)=COUNTA(G143),COUNTA(I111)=COUNTA(I143),COUNTA(J111)=COUNTA(J143),COUNTA(K111)=COUNTA(K143),COUNTA(L111)=COUNTA(L143),COUNTA(M111)=COUNTA(M143),COUNTA(N111)=COUNTA(N143)),"OK","エラー")</f>
        <v>OK</v>
      </c>
      <c r="W143" s="239" t="str">
        <f>IF(AND(E143&lt;=E130,G143&lt;=G130,I143&lt;=I130,J143&lt;=J130,K143&lt;=K130,L143&lt;=L130,M143&lt;=M130,N143&lt;=N130),"OK","エラー")</f>
        <v>OK</v>
      </c>
    </row>
    <row r="144" spans="1:23" ht="17.25" customHeight="1">
      <c r="A144" s="332"/>
      <c r="B144" s="792" t="s">
        <v>257</v>
      </c>
      <c r="C144" s="767"/>
      <c r="D144" s="387" t="str">
        <f>IF(D93="","",D93)</f>
        <v/>
      </c>
      <c r="E144" s="307"/>
      <c r="F144" s="308">
        <f>E144- G144</f>
        <v>0</v>
      </c>
      <c r="G144" s="307"/>
      <c r="H144" s="309">
        <f>SUM(I144:N144)</f>
        <v>0</v>
      </c>
      <c r="I144" s="310"/>
      <c r="J144" s="311"/>
      <c r="K144" s="310"/>
      <c r="L144" s="311"/>
      <c r="M144" s="310"/>
      <c r="N144" s="311"/>
      <c r="O144" s="374">
        <f>+G144-H144</f>
        <v>0</v>
      </c>
      <c r="P144" s="336"/>
      <c r="Q144" s="336"/>
      <c r="R144" s="747"/>
      <c r="S144" s="239" t="str">
        <f>IF(COUNTA(G144,I144:N144)&gt;=1,IF(E144&lt;=0,"エラー","OK"),"OK")</f>
        <v>OK</v>
      </c>
      <c r="T144" s="239" t="str">
        <f>IF(F144&lt;0,"エラー","OK")</f>
        <v>OK</v>
      </c>
      <c r="U144" s="239" t="str">
        <f>IF(O144&lt;0,"エラー","OK")</f>
        <v>OK</v>
      </c>
      <c r="V144" s="239" t="str">
        <f>IF(AND(COUNTA(E112)=COUNTA(E144),COUNTA(G112)=COUNTA(G144),COUNTA(I112)=COUNTA(I144),COUNTA(J112)=COUNTA(J144),COUNTA(K112)=COUNTA(K144),COUNTA(L112)=COUNTA(L144),COUNTA(M112)=COUNTA(M144),COUNTA(N112)=COUNTA(N144)),"OK","エラー")</f>
        <v>OK</v>
      </c>
      <c r="W144" s="239" t="str">
        <f>IF(AND(E144&lt;=E131,G144&lt;=G131,I144&lt;=I131,J144&lt;=J131,K144&lt;=K131,L144&lt;=L131,M144&lt;=M131,N144&lt;=N131),"OK","エラー")</f>
        <v>OK</v>
      </c>
    </row>
    <row r="145" spans="1:23" ht="17.25" customHeight="1" thickBot="1">
      <c r="A145" s="332"/>
      <c r="B145" s="793" t="s">
        <v>258</v>
      </c>
      <c r="C145" s="769"/>
      <c r="D145" s="289" t="str">
        <f>IF(D94="","",D94)</f>
        <v/>
      </c>
      <c r="E145" s="314"/>
      <c r="F145" s="315">
        <f>E145- G145</f>
        <v>0</v>
      </c>
      <c r="G145" s="314"/>
      <c r="H145" s="316">
        <f>SUM(I145:N145)</f>
        <v>0</v>
      </c>
      <c r="I145" s="317"/>
      <c r="J145" s="318"/>
      <c r="K145" s="317"/>
      <c r="L145" s="318"/>
      <c r="M145" s="317"/>
      <c r="N145" s="318"/>
      <c r="O145" s="375">
        <f>+G145-H145</f>
        <v>0</v>
      </c>
      <c r="P145" s="336"/>
      <c r="Q145" s="336"/>
      <c r="R145" s="747"/>
      <c r="S145" s="239" t="str">
        <f>IF(COUNTA(G145,I145:N145)&gt;=1,IF(E145&lt;=0,"エラー","OK"),"OK")</f>
        <v>OK</v>
      </c>
      <c r="T145" s="239" t="str">
        <f>IF(F145&lt;0,"エラー","OK")</f>
        <v>OK</v>
      </c>
      <c r="U145" s="239" t="str">
        <f>IF(O145&lt;0,"エラー","OK")</f>
        <v>OK</v>
      </c>
      <c r="V145" s="239" t="str">
        <f>IF(AND(COUNTA(E113)=COUNTA(E145),COUNTA(G113)=COUNTA(G145),COUNTA(I113)=COUNTA(I145),COUNTA(J113)=COUNTA(J145),COUNTA(K113)=COUNTA(K145),COUNTA(L113)=COUNTA(L145),COUNTA(M113)=COUNTA(M145),COUNTA(N113)=COUNTA(N145)),"OK","エラー")</f>
        <v>OK</v>
      </c>
      <c r="W145" s="239" t="str">
        <f>IF(AND(E145&lt;=E132,G145&lt;=G132,I145&lt;=I132,J145&lt;=J132,K145&lt;=K132,L145&lt;=L132,M145&lt;=M132,N145&lt;=N132),"OK","エラー")</f>
        <v>OK</v>
      </c>
    </row>
    <row r="146" spans="1:23" ht="17.25" customHeight="1" thickBot="1">
      <c r="A146" s="332"/>
      <c r="B146" s="794" t="s">
        <v>259</v>
      </c>
      <c r="C146" s="795"/>
      <c r="D146" s="347"/>
      <c r="E146" s="376">
        <f t="shared" ref="E146:O146" si="7">SUM(E143:E145)</f>
        <v>0</v>
      </c>
      <c r="F146" s="376">
        <f t="shared" si="7"/>
        <v>0</v>
      </c>
      <c r="G146" s="376">
        <f t="shared" si="7"/>
        <v>0</v>
      </c>
      <c r="H146" s="377">
        <f t="shared" si="7"/>
        <v>0</v>
      </c>
      <c r="I146" s="378">
        <f t="shared" si="7"/>
        <v>0</v>
      </c>
      <c r="J146" s="379">
        <f t="shared" si="7"/>
        <v>0</v>
      </c>
      <c r="K146" s="378">
        <f t="shared" si="7"/>
        <v>0</v>
      </c>
      <c r="L146" s="380">
        <f t="shared" si="7"/>
        <v>0</v>
      </c>
      <c r="M146" s="378">
        <f t="shared" si="7"/>
        <v>0</v>
      </c>
      <c r="N146" s="380">
        <f t="shared" si="7"/>
        <v>0</v>
      </c>
      <c r="O146" s="376">
        <f t="shared" si="7"/>
        <v>0</v>
      </c>
      <c r="P146" s="336"/>
      <c r="Q146" s="336"/>
    </row>
    <row r="147" spans="1:23" ht="14">
      <c r="A147" s="332"/>
      <c r="B147" s="812" t="s">
        <v>286</v>
      </c>
      <c r="C147" s="807"/>
      <c r="D147" s="807"/>
      <c r="E147" s="807"/>
      <c r="F147" s="807"/>
      <c r="G147" s="807"/>
      <c r="H147" s="807"/>
      <c r="I147" s="807"/>
      <c r="J147" s="807"/>
      <c r="K147" s="807"/>
      <c r="L147" s="807"/>
      <c r="M147" s="807"/>
      <c r="N147" s="807"/>
      <c r="O147" s="388">
        <v>1</v>
      </c>
      <c r="P147" s="336"/>
      <c r="Q147" s="336"/>
    </row>
    <row r="148" spans="1:23" ht="12" customHeight="1">
      <c r="A148" s="332"/>
      <c r="B148" s="381"/>
      <c r="C148" s="381"/>
      <c r="D148" s="381"/>
      <c r="E148" s="381"/>
      <c r="F148" s="381"/>
      <c r="G148" s="381"/>
      <c r="H148" s="381"/>
      <c r="I148" s="381"/>
      <c r="J148" s="381"/>
      <c r="K148" s="381"/>
      <c r="L148" s="381"/>
      <c r="M148" s="381"/>
      <c r="N148" s="334"/>
      <c r="O148" s="334"/>
      <c r="P148" s="332"/>
      <c r="Q148" s="332"/>
    </row>
    <row r="149" spans="1:23" ht="56.5" hidden="1" outlineLevel="1" thickBot="1">
      <c r="B149" s="389" t="s">
        <v>295</v>
      </c>
      <c r="C149" s="390"/>
      <c r="D149" s="391"/>
      <c r="E149" s="391"/>
      <c r="F149" s="390"/>
      <c r="G149" s="390"/>
      <c r="H149" s="390"/>
      <c r="I149" s="391"/>
      <c r="J149" s="391"/>
      <c r="K149" s="391"/>
      <c r="L149" s="391"/>
      <c r="M149" s="391"/>
      <c r="N149" s="391"/>
      <c r="O149" s="390"/>
      <c r="P149" s="392"/>
      <c r="Q149" s="336"/>
    </row>
    <row r="150" spans="1:23" ht="13.5" hidden="1" customHeight="1" outlineLevel="1" thickBot="1">
      <c r="B150" s="781"/>
      <c r="C150" s="782"/>
      <c r="D150" s="785" t="s">
        <v>225</v>
      </c>
      <c r="E150" s="786" t="s">
        <v>226</v>
      </c>
      <c r="F150" s="787" t="s">
        <v>227</v>
      </c>
      <c r="G150" s="749" t="s">
        <v>228</v>
      </c>
      <c r="H150" s="750"/>
      <c r="I150" s="750"/>
      <c r="J150" s="750"/>
      <c r="K150" s="750"/>
      <c r="L150" s="750"/>
      <c r="M150" s="750"/>
      <c r="N150" s="750"/>
      <c r="O150" s="751"/>
      <c r="P150" s="787" t="s">
        <v>296</v>
      </c>
      <c r="Q150" s="336"/>
    </row>
    <row r="151" spans="1:23" ht="13.5" hidden="1" customHeight="1" outlineLevel="1" thickBot="1">
      <c r="B151" s="783"/>
      <c r="C151" s="734"/>
      <c r="D151" s="738"/>
      <c r="E151" s="738"/>
      <c r="F151" s="738"/>
      <c r="G151" s="738" t="s">
        <v>230</v>
      </c>
      <c r="H151" s="749" t="s">
        <v>231</v>
      </c>
      <c r="I151" s="750"/>
      <c r="J151" s="750"/>
      <c r="K151" s="750"/>
      <c r="L151" s="750"/>
      <c r="M151" s="750"/>
      <c r="N151" s="751"/>
      <c r="O151" s="786" t="s">
        <v>232</v>
      </c>
      <c r="P151" s="811"/>
      <c r="Q151" s="336"/>
    </row>
    <row r="152" spans="1:23" ht="14.25" hidden="1" customHeight="1" outlineLevel="1" thickBot="1">
      <c r="B152" s="783"/>
      <c r="C152" s="734"/>
      <c r="D152" s="738"/>
      <c r="E152" s="738"/>
      <c r="F152" s="738"/>
      <c r="G152" s="738"/>
      <c r="H152" s="210"/>
      <c r="I152" s="804" t="s">
        <v>237</v>
      </c>
      <c r="J152" s="806"/>
      <c r="K152" s="755" t="s">
        <v>238</v>
      </c>
      <c r="L152" s="745"/>
      <c r="M152" s="755" t="s">
        <v>239</v>
      </c>
      <c r="N152" s="745"/>
      <c r="O152" s="738"/>
      <c r="P152" s="811"/>
      <c r="Q152" s="336"/>
    </row>
    <row r="153" spans="1:23" ht="27" hidden="1" customHeight="1" outlineLevel="1">
      <c r="B153" s="783"/>
      <c r="C153" s="734"/>
      <c r="D153" s="738"/>
      <c r="E153" s="738"/>
      <c r="F153" s="738"/>
      <c r="G153" s="738"/>
      <c r="H153" s="295" t="s">
        <v>281</v>
      </c>
      <c r="I153" s="296" t="s">
        <v>241</v>
      </c>
      <c r="J153" s="297" t="s">
        <v>242</v>
      </c>
      <c r="K153" s="296" t="s">
        <v>243</v>
      </c>
      <c r="L153" s="297" t="s">
        <v>244</v>
      </c>
      <c r="M153" s="296" t="s">
        <v>243</v>
      </c>
      <c r="N153" s="297" t="s">
        <v>244</v>
      </c>
      <c r="O153" s="738"/>
      <c r="P153" s="811"/>
      <c r="Q153" s="336"/>
    </row>
    <row r="154" spans="1:23" ht="14.5" hidden="1" outlineLevel="1" thickBot="1">
      <c r="B154" s="784"/>
      <c r="C154" s="736"/>
      <c r="D154" s="739"/>
      <c r="E154" s="218" t="s">
        <v>245</v>
      </c>
      <c r="F154" s="219" t="s">
        <v>246</v>
      </c>
      <c r="G154" s="219" t="s">
        <v>247</v>
      </c>
      <c r="H154" s="218" t="s">
        <v>248</v>
      </c>
      <c r="I154" s="220" t="s">
        <v>249</v>
      </c>
      <c r="J154" s="225" t="s">
        <v>285</v>
      </c>
      <c r="K154" s="220" t="s">
        <v>251</v>
      </c>
      <c r="L154" s="225" t="s">
        <v>252</v>
      </c>
      <c r="M154" s="220" t="s">
        <v>253</v>
      </c>
      <c r="N154" s="225" t="s">
        <v>254</v>
      </c>
      <c r="O154" s="219" t="s">
        <v>255</v>
      </c>
      <c r="P154" s="218" t="s">
        <v>297</v>
      </c>
      <c r="Q154" s="336"/>
    </row>
    <row r="155" spans="1:23" ht="15" hidden="1" customHeight="1" outlineLevel="1" thickBot="1">
      <c r="B155" s="791" t="s">
        <v>256</v>
      </c>
      <c r="C155" s="765"/>
      <c r="D155" s="306" t="str">
        <f>D92&amp;D27</f>
        <v/>
      </c>
      <c r="E155" s="228">
        <f>SUM(E27,E92)</f>
        <v>0</v>
      </c>
      <c r="F155" s="229">
        <f>E155-G155</f>
        <v>0</v>
      </c>
      <c r="G155" s="230">
        <f>SUM(G27,G92)</f>
        <v>0</v>
      </c>
      <c r="H155" s="231">
        <f>SUM(I155:N155)</f>
        <v>0</v>
      </c>
      <c r="I155" s="232">
        <f t="shared" ref="I155:N157" si="8">SUM(I27,I92)</f>
        <v>0</v>
      </c>
      <c r="J155" s="232">
        <f t="shared" si="8"/>
        <v>0</v>
      </c>
      <c r="K155" s="232">
        <f t="shared" si="8"/>
        <v>0</v>
      </c>
      <c r="L155" s="232">
        <f t="shared" si="8"/>
        <v>0</v>
      </c>
      <c r="M155" s="232">
        <f t="shared" si="8"/>
        <v>0</v>
      </c>
      <c r="N155" s="237">
        <f t="shared" si="8"/>
        <v>0</v>
      </c>
      <c r="O155" s="238">
        <f>G155-H155</f>
        <v>0</v>
      </c>
      <c r="P155" s="393" t="e">
        <f>(F155+I155+J155)/E155</f>
        <v>#DIV/0!</v>
      </c>
      <c r="Q155" s="336"/>
    </row>
    <row r="156" spans="1:23" ht="15" hidden="1" customHeight="1" outlineLevel="1" thickBot="1">
      <c r="B156" s="792" t="s">
        <v>257</v>
      </c>
      <c r="C156" s="767"/>
      <c r="D156" s="288" t="str">
        <f>D93&amp;D28</f>
        <v/>
      </c>
      <c r="E156" s="241">
        <f>SUM(E28,E93)</f>
        <v>0</v>
      </c>
      <c r="F156" s="242">
        <f>E156-G156</f>
        <v>0</v>
      </c>
      <c r="G156" s="241">
        <f>SUM(G28,G93)</f>
        <v>0</v>
      </c>
      <c r="H156" s="243">
        <f>SUM(I156:N156)</f>
        <v>0</v>
      </c>
      <c r="I156" s="244">
        <f t="shared" si="8"/>
        <v>0</v>
      </c>
      <c r="J156" s="249">
        <f t="shared" si="8"/>
        <v>0</v>
      </c>
      <c r="K156" s="244">
        <f t="shared" si="8"/>
        <v>0</v>
      </c>
      <c r="L156" s="249">
        <f t="shared" si="8"/>
        <v>0</v>
      </c>
      <c r="M156" s="244">
        <f t="shared" si="8"/>
        <v>0</v>
      </c>
      <c r="N156" s="249">
        <f t="shared" si="8"/>
        <v>0</v>
      </c>
      <c r="O156" s="250">
        <f>G156-H156</f>
        <v>0</v>
      </c>
      <c r="P156" s="393" t="e">
        <f>(F156+I156+J156)/E156</f>
        <v>#DIV/0!</v>
      </c>
      <c r="Q156" s="336"/>
    </row>
    <row r="157" spans="1:23" ht="15" hidden="1" customHeight="1" outlineLevel="1" thickBot="1">
      <c r="B157" s="793" t="s">
        <v>258</v>
      </c>
      <c r="C157" s="769"/>
      <c r="D157" s="289" t="str">
        <f>D94&amp;D29</f>
        <v/>
      </c>
      <c r="E157" s="252">
        <f>SUM(E29,E94)</f>
        <v>0</v>
      </c>
      <c r="F157" s="253">
        <f>E157-G157</f>
        <v>0</v>
      </c>
      <c r="G157" s="254">
        <f>SUM(G29,G94)</f>
        <v>0</v>
      </c>
      <c r="H157" s="255">
        <f>SUM(I157:N157)</f>
        <v>0</v>
      </c>
      <c r="I157" s="256">
        <f t="shared" si="8"/>
        <v>0</v>
      </c>
      <c r="J157" s="261">
        <f t="shared" si="8"/>
        <v>0</v>
      </c>
      <c r="K157" s="256">
        <f t="shared" si="8"/>
        <v>0</v>
      </c>
      <c r="L157" s="261">
        <f t="shared" si="8"/>
        <v>0</v>
      </c>
      <c r="M157" s="256">
        <f t="shared" si="8"/>
        <v>0</v>
      </c>
      <c r="N157" s="261">
        <f t="shared" si="8"/>
        <v>0</v>
      </c>
      <c r="O157" s="262">
        <f>G157-H157</f>
        <v>0</v>
      </c>
      <c r="P157" s="393" t="e">
        <f>(F157+I157+J157)/E157</f>
        <v>#DIV/0!</v>
      </c>
      <c r="Q157" s="336"/>
    </row>
    <row r="158" spans="1:23" ht="15" hidden="1" customHeight="1" outlineLevel="1" thickBot="1">
      <c r="B158" s="794" t="s">
        <v>259</v>
      </c>
      <c r="C158" s="795"/>
      <c r="D158" s="347"/>
      <c r="E158" s="264">
        <f>SUM(E155:E157)</f>
        <v>0</v>
      </c>
      <c r="F158" s="264">
        <f>SUM(F155:F157)</f>
        <v>0</v>
      </c>
      <c r="G158" s="264">
        <f t="shared" ref="G158:O158" si="9">SUM(G155:G157)</f>
        <v>0</v>
      </c>
      <c r="H158" s="265">
        <f t="shared" si="9"/>
        <v>0</v>
      </c>
      <c r="I158" s="266">
        <f t="shared" si="9"/>
        <v>0</v>
      </c>
      <c r="J158" s="267">
        <f t="shared" si="9"/>
        <v>0</v>
      </c>
      <c r="K158" s="266">
        <f t="shared" si="9"/>
        <v>0</v>
      </c>
      <c r="L158" s="271">
        <f t="shared" si="9"/>
        <v>0</v>
      </c>
      <c r="M158" s="266">
        <f t="shared" si="9"/>
        <v>0</v>
      </c>
      <c r="N158" s="271">
        <f t="shared" si="9"/>
        <v>0</v>
      </c>
      <c r="O158" s="272">
        <f t="shared" si="9"/>
        <v>0</v>
      </c>
      <c r="P158" s="393" t="e">
        <f>(F158+I158+J158)/E158</f>
        <v>#DIV/0!</v>
      </c>
      <c r="Q158" s="336"/>
    </row>
    <row r="159" spans="1:23" ht="14" hidden="1" outlineLevel="1">
      <c r="B159" s="330"/>
      <c r="C159" s="330"/>
      <c r="D159" s="330"/>
      <c r="E159" s="394"/>
      <c r="F159" s="394"/>
      <c r="G159" s="394"/>
      <c r="H159" s="394"/>
      <c r="I159" s="394"/>
      <c r="J159" s="394"/>
      <c r="K159" s="394"/>
      <c r="L159" s="394"/>
      <c r="M159" s="394"/>
      <c r="N159" s="394"/>
      <c r="O159" s="394"/>
      <c r="Q159" s="336"/>
    </row>
    <row r="160" spans="1:23" ht="15" hidden="1" customHeight="1" outlineLevel="1" thickBot="1">
      <c r="B160" s="813" t="s">
        <v>298</v>
      </c>
      <c r="C160" s="813"/>
      <c r="D160" s="391"/>
      <c r="E160" s="391"/>
      <c r="F160" s="390"/>
      <c r="G160" s="390"/>
      <c r="H160" s="390"/>
      <c r="I160" s="391"/>
      <c r="J160" s="391"/>
      <c r="K160" s="391"/>
      <c r="L160" s="391"/>
      <c r="M160" s="391"/>
      <c r="N160" s="391"/>
      <c r="O160" s="390"/>
      <c r="P160" s="392"/>
      <c r="Q160" s="336"/>
    </row>
    <row r="161" spans="2:17" hidden="1" outlineLevel="1">
      <c r="B161" s="781"/>
      <c r="C161" s="782"/>
      <c r="D161" s="785" t="s">
        <v>225</v>
      </c>
      <c r="E161" s="786" t="s">
        <v>226</v>
      </c>
      <c r="F161" s="787" t="s">
        <v>227</v>
      </c>
      <c r="G161" s="749" t="s">
        <v>228</v>
      </c>
      <c r="H161" s="750"/>
      <c r="I161" s="750"/>
      <c r="J161" s="750"/>
      <c r="K161" s="750"/>
      <c r="L161" s="750"/>
      <c r="M161" s="750"/>
      <c r="N161" s="750"/>
      <c r="O161" s="751"/>
      <c r="P161" s="787" t="s">
        <v>296</v>
      </c>
      <c r="Q161" s="336"/>
    </row>
    <row r="162" spans="2:17" ht="13.5" hidden="1" customHeight="1" outlineLevel="1" thickBot="1">
      <c r="B162" s="783"/>
      <c r="C162" s="734"/>
      <c r="D162" s="738"/>
      <c r="E162" s="738"/>
      <c r="F162" s="738"/>
      <c r="G162" s="738" t="s">
        <v>230</v>
      </c>
      <c r="H162" s="749" t="s">
        <v>231</v>
      </c>
      <c r="I162" s="750"/>
      <c r="J162" s="750"/>
      <c r="K162" s="750"/>
      <c r="L162" s="750"/>
      <c r="M162" s="750"/>
      <c r="N162" s="751"/>
      <c r="O162" s="786" t="s">
        <v>232</v>
      </c>
      <c r="P162" s="811"/>
      <c r="Q162" s="336"/>
    </row>
    <row r="163" spans="2:17" ht="14.25" hidden="1" customHeight="1" outlineLevel="1" thickBot="1">
      <c r="B163" s="783"/>
      <c r="C163" s="734"/>
      <c r="D163" s="738"/>
      <c r="E163" s="738"/>
      <c r="F163" s="738"/>
      <c r="G163" s="738"/>
      <c r="H163" s="210"/>
      <c r="I163" s="804" t="s">
        <v>237</v>
      </c>
      <c r="J163" s="806"/>
      <c r="K163" s="755" t="s">
        <v>238</v>
      </c>
      <c r="L163" s="745"/>
      <c r="M163" s="755" t="s">
        <v>239</v>
      </c>
      <c r="N163" s="745"/>
      <c r="O163" s="738"/>
      <c r="P163" s="811"/>
      <c r="Q163" s="336"/>
    </row>
    <row r="164" spans="2:17" ht="27" hidden="1" customHeight="1" outlineLevel="1">
      <c r="B164" s="783"/>
      <c r="C164" s="734"/>
      <c r="D164" s="738"/>
      <c r="E164" s="738"/>
      <c r="F164" s="738"/>
      <c r="G164" s="738"/>
      <c r="H164" s="295" t="s">
        <v>281</v>
      </c>
      <c r="I164" s="296" t="s">
        <v>241</v>
      </c>
      <c r="J164" s="297" t="s">
        <v>242</v>
      </c>
      <c r="K164" s="296" t="s">
        <v>243</v>
      </c>
      <c r="L164" s="297" t="s">
        <v>244</v>
      </c>
      <c r="M164" s="296" t="s">
        <v>243</v>
      </c>
      <c r="N164" s="297" t="s">
        <v>244</v>
      </c>
      <c r="O164" s="738"/>
      <c r="P164" s="811"/>
      <c r="Q164" s="336"/>
    </row>
    <row r="165" spans="2:17" ht="14.5" hidden="1" outlineLevel="1" thickBot="1">
      <c r="B165" s="784"/>
      <c r="C165" s="736"/>
      <c r="D165" s="739"/>
      <c r="E165" s="218" t="s">
        <v>245</v>
      </c>
      <c r="F165" s="219" t="s">
        <v>246</v>
      </c>
      <c r="G165" s="219" t="s">
        <v>247</v>
      </c>
      <c r="H165" s="218" t="s">
        <v>248</v>
      </c>
      <c r="I165" s="220" t="s">
        <v>249</v>
      </c>
      <c r="J165" s="225" t="s">
        <v>285</v>
      </c>
      <c r="K165" s="220" t="s">
        <v>251</v>
      </c>
      <c r="L165" s="225" t="s">
        <v>252</v>
      </c>
      <c r="M165" s="220" t="s">
        <v>253</v>
      </c>
      <c r="N165" s="225" t="s">
        <v>254</v>
      </c>
      <c r="O165" s="219" t="s">
        <v>255</v>
      </c>
      <c r="P165" s="218" t="s">
        <v>297</v>
      </c>
      <c r="Q165" s="336"/>
    </row>
    <row r="166" spans="2:17" ht="14.5" hidden="1" outlineLevel="1" thickBot="1">
      <c r="B166" s="791" t="s">
        <v>256</v>
      </c>
      <c r="C166" s="765"/>
      <c r="D166" s="306" t="str">
        <f>D111&amp;D47</f>
        <v/>
      </c>
      <c r="E166" s="228">
        <f>SUM(E47,E111)</f>
        <v>0</v>
      </c>
      <c r="F166" s="229">
        <f>E166-G166</f>
        <v>0</v>
      </c>
      <c r="G166" s="230">
        <f>SUM(G47,G111)</f>
        <v>0</v>
      </c>
      <c r="H166" s="231">
        <f>SUM(I166:N166)</f>
        <v>0</v>
      </c>
      <c r="I166" s="232">
        <f t="shared" ref="I166:N168" si="10">SUM(I47,I111)</f>
        <v>0</v>
      </c>
      <c r="J166" s="237">
        <f t="shared" si="10"/>
        <v>0</v>
      </c>
      <c r="K166" s="232">
        <f t="shared" si="10"/>
        <v>0</v>
      </c>
      <c r="L166" s="237">
        <f t="shared" si="10"/>
        <v>0</v>
      </c>
      <c r="M166" s="232">
        <f t="shared" si="10"/>
        <v>0</v>
      </c>
      <c r="N166" s="237">
        <f t="shared" si="10"/>
        <v>0</v>
      </c>
      <c r="O166" s="238">
        <f>G166-H166</f>
        <v>0</v>
      </c>
      <c r="P166" s="393" t="e">
        <f>(F166+I166+J166)/E166</f>
        <v>#DIV/0!</v>
      </c>
      <c r="Q166" s="336"/>
    </row>
    <row r="167" spans="2:17" ht="14.5" hidden="1" outlineLevel="1" thickBot="1">
      <c r="B167" s="792" t="s">
        <v>257</v>
      </c>
      <c r="C167" s="767"/>
      <c r="D167" s="288" t="str">
        <f>D112&amp;D48</f>
        <v/>
      </c>
      <c r="E167" s="241">
        <f>SUM(E48,E112)</f>
        <v>0</v>
      </c>
      <c r="F167" s="242">
        <f>E167-G167</f>
        <v>0</v>
      </c>
      <c r="G167" s="241">
        <f>SUM(G48,G112)</f>
        <v>0</v>
      </c>
      <c r="H167" s="243">
        <f>SUM(I167:N167)</f>
        <v>0</v>
      </c>
      <c r="I167" s="244">
        <f t="shared" si="10"/>
        <v>0</v>
      </c>
      <c r="J167" s="249">
        <f t="shared" si="10"/>
        <v>0</v>
      </c>
      <c r="K167" s="244">
        <f t="shared" si="10"/>
        <v>0</v>
      </c>
      <c r="L167" s="249">
        <f t="shared" si="10"/>
        <v>0</v>
      </c>
      <c r="M167" s="244">
        <f t="shared" si="10"/>
        <v>0</v>
      </c>
      <c r="N167" s="249">
        <f t="shared" si="10"/>
        <v>0</v>
      </c>
      <c r="O167" s="250">
        <f>G167-H167</f>
        <v>0</v>
      </c>
      <c r="P167" s="393" t="e">
        <f>(F167+I167+J167)/E167</f>
        <v>#DIV/0!</v>
      </c>
      <c r="Q167" s="336"/>
    </row>
    <row r="168" spans="2:17" ht="14.5" hidden="1" outlineLevel="1" thickBot="1">
      <c r="B168" s="793" t="s">
        <v>258</v>
      </c>
      <c r="C168" s="769"/>
      <c r="D168" s="289" t="str">
        <f>D113&amp;D49</f>
        <v/>
      </c>
      <c r="E168" s="252">
        <f>SUM(E49,E113)</f>
        <v>0</v>
      </c>
      <c r="F168" s="253">
        <f>E168-G168</f>
        <v>0</v>
      </c>
      <c r="G168" s="254">
        <f>SUM(G49,G113)</f>
        <v>0</v>
      </c>
      <c r="H168" s="255">
        <f>SUM(I168:N168)</f>
        <v>0</v>
      </c>
      <c r="I168" s="256">
        <f t="shared" si="10"/>
        <v>0</v>
      </c>
      <c r="J168" s="261">
        <f t="shared" si="10"/>
        <v>0</v>
      </c>
      <c r="K168" s="256">
        <f t="shared" si="10"/>
        <v>0</v>
      </c>
      <c r="L168" s="261">
        <f t="shared" si="10"/>
        <v>0</v>
      </c>
      <c r="M168" s="256">
        <f t="shared" si="10"/>
        <v>0</v>
      </c>
      <c r="N168" s="261">
        <f t="shared" si="10"/>
        <v>0</v>
      </c>
      <c r="O168" s="262">
        <f>G168-H168</f>
        <v>0</v>
      </c>
      <c r="P168" s="393" t="e">
        <f>(F168+I168+J168)/E168</f>
        <v>#DIV/0!</v>
      </c>
      <c r="Q168" s="336"/>
    </row>
    <row r="169" spans="2:17" ht="14.5" hidden="1" outlineLevel="1" thickBot="1">
      <c r="B169" s="794" t="s">
        <v>259</v>
      </c>
      <c r="C169" s="795"/>
      <c r="D169" s="347"/>
      <c r="E169" s="264">
        <f>SUM(E166:E168)</f>
        <v>0</v>
      </c>
      <c r="F169" s="264">
        <f>SUM(F166:F168)</f>
        <v>0</v>
      </c>
      <c r="G169" s="264">
        <f t="shared" ref="G169:O169" si="11">SUM(G166:G168)</f>
        <v>0</v>
      </c>
      <c r="H169" s="265">
        <f t="shared" si="11"/>
        <v>0</v>
      </c>
      <c r="I169" s="266">
        <f t="shared" si="11"/>
        <v>0</v>
      </c>
      <c r="J169" s="267">
        <f t="shared" si="11"/>
        <v>0</v>
      </c>
      <c r="K169" s="266">
        <f t="shared" si="11"/>
        <v>0</v>
      </c>
      <c r="L169" s="271">
        <f t="shared" si="11"/>
        <v>0</v>
      </c>
      <c r="M169" s="266">
        <f t="shared" si="11"/>
        <v>0</v>
      </c>
      <c r="N169" s="271">
        <f t="shared" si="11"/>
        <v>0</v>
      </c>
      <c r="O169" s="272">
        <f t="shared" si="11"/>
        <v>0</v>
      </c>
      <c r="P169" s="393" t="e">
        <f>(F169+I169+J169)/E169</f>
        <v>#DIV/0!</v>
      </c>
      <c r="Q169" s="336"/>
    </row>
    <row r="170" spans="2:17" ht="14" hidden="1" outlineLevel="1">
      <c r="B170" s="330"/>
      <c r="C170" s="330"/>
      <c r="D170" s="330"/>
      <c r="E170" s="394"/>
      <c r="F170" s="394"/>
      <c r="G170" s="394"/>
      <c r="H170" s="394"/>
      <c r="I170" s="394"/>
      <c r="J170" s="394"/>
      <c r="K170" s="394"/>
      <c r="L170" s="394"/>
      <c r="M170" s="394"/>
      <c r="N170" s="394"/>
      <c r="O170" s="394"/>
      <c r="Q170" s="336"/>
    </row>
    <row r="171" spans="2:17" ht="15" hidden="1" customHeight="1" outlineLevel="1" thickBot="1">
      <c r="B171" s="814" t="s">
        <v>299</v>
      </c>
      <c r="C171" s="814"/>
      <c r="D171" s="814"/>
      <c r="E171" s="814"/>
      <c r="F171" s="814"/>
      <c r="G171" s="814"/>
      <c r="H171" s="814"/>
      <c r="I171" s="814"/>
      <c r="J171" s="814"/>
      <c r="K171" s="815" t="s">
        <v>300</v>
      </c>
      <c r="L171" s="815"/>
      <c r="M171" s="390"/>
      <c r="O171" s="195"/>
      <c r="P171" s="395"/>
      <c r="Q171" s="336"/>
    </row>
    <row r="172" spans="2:17" ht="13.5" hidden="1" outlineLevel="1" thickBot="1">
      <c r="B172" s="800"/>
      <c r="C172" s="734"/>
      <c r="D172" s="785" t="s">
        <v>225</v>
      </c>
      <c r="E172" s="787" t="s">
        <v>301</v>
      </c>
      <c r="F172" s="787" t="s">
        <v>302</v>
      </c>
      <c r="G172" s="396"/>
      <c r="H172" s="822" t="s">
        <v>303</v>
      </c>
      <c r="I172" s="823"/>
      <c r="J172" s="823"/>
      <c r="K172" s="824"/>
      <c r="L172" s="787" t="s">
        <v>304</v>
      </c>
      <c r="M172" s="196"/>
      <c r="N172" s="397"/>
      <c r="Q172" s="336"/>
    </row>
    <row r="173" spans="2:17" ht="14.25" hidden="1" customHeight="1" outlineLevel="1" thickBot="1">
      <c r="B173" s="783"/>
      <c r="C173" s="734"/>
      <c r="D173" s="820"/>
      <c r="E173" s="738"/>
      <c r="F173" s="738"/>
      <c r="G173" s="748" t="s">
        <v>303</v>
      </c>
      <c r="H173" s="822" t="s">
        <v>305</v>
      </c>
      <c r="I173" s="823"/>
      <c r="J173" s="823"/>
      <c r="K173" s="787" t="s">
        <v>306</v>
      </c>
      <c r="L173" s="825"/>
      <c r="Q173" s="336"/>
    </row>
    <row r="174" spans="2:17" ht="13.5" hidden="1" customHeight="1" outlineLevel="1">
      <c r="B174" s="783"/>
      <c r="C174" s="734"/>
      <c r="D174" s="820"/>
      <c r="E174" s="738"/>
      <c r="F174" s="738"/>
      <c r="G174" s="738"/>
      <c r="H174" s="788" t="s">
        <v>307</v>
      </c>
      <c r="I174" s="787" t="s">
        <v>308</v>
      </c>
      <c r="J174" s="788" t="s">
        <v>309</v>
      </c>
      <c r="K174" s="748"/>
      <c r="L174" s="825"/>
      <c r="Q174" s="336"/>
    </row>
    <row r="175" spans="2:17" ht="13.5" hidden="1" customHeight="1" outlineLevel="1">
      <c r="B175" s="783"/>
      <c r="C175" s="734"/>
      <c r="D175" s="820"/>
      <c r="E175" s="738"/>
      <c r="F175" s="738"/>
      <c r="G175" s="738"/>
      <c r="H175" s="816"/>
      <c r="I175" s="811"/>
      <c r="J175" s="816"/>
      <c r="K175" s="748"/>
      <c r="L175" s="825"/>
      <c r="Q175" s="336"/>
    </row>
    <row r="176" spans="2:17" ht="14.5" hidden="1" outlineLevel="1" thickBot="1">
      <c r="B176" s="784"/>
      <c r="C176" s="736"/>
      <c r="D176" s="821"/>
      <c r="E176" s="219" t="s">
        <v>245</v>
      </c>
      <c r="F176" s="219" t="s">
        <v>246</v>
      </c>
      <c r="G176" s="219" t="s">
        <v>247</v>
      </c>
      <c r="H176" s="219" t="s">
        <v>248</v>
      </c>
      <c r="I176" s="219" t="s">
        <v>249</v>
      </c>
      <c r="J176" s="219" t="s">
        <v>250</v>
      </c>
      <c r="K176" s="219" t="s">
        <v>310</v>
      </c>
      <c r="L176" s="739"/>
      <c r="Q176" s="336"/>
    </row>
    <row r="177" spans="2:17" ht="14.25" hidden="1" customHeight="1" outlineLevel="1" thickBot="1">
      <c r="B177" s="791" t="s">
        <v>256</v>
      </c>
      <c r="C177" s="765"/>
      <c r="D177" s="287" t="str">
        <f>D155</f>
        <v/>
      </c>
      <c r="E177" s="398">
        <f>COUNTIF(D177,"○")</f>
        <v>0</v>
      </c>
      <c r="F177" s="399">
        <f>IF(AND(E177&gt;=1,G155=0),1,0)</f>
        <v>0</v>
      </c>
      <c r="G177" s="400">
        <f>IF(AND(E177&gt;=1,G155&gt;=1),1,0)</f>
        <v>0</v>
      </c>
      <c r="H177" s="399">
        <f>IF(AND(E177&gt;=1,I155&gt;=1,J155+K155+L155+M155+N155=0,O155=0),1,0)</f>
        <v>0</v>
      </c>
      <c r="I177" s="401">
        <f>IF(AND(E177&gt;=1,J155&gt;=1,K155+L155+M155+N155=0,O155=0),1,0)</f>
        <v>0</v>
      </c>
      <c r="J177" s="399">
        <f>IF(AND(G177&gt;=1,K155+L155+M155+N155&gt;=1,O155=0),1,0)</f>
        <v>0</v>
      </c>
      <c r="K177" s="402" t="str">
        <f>IF(AND(E177&gt;=1,O155&gt;=1),"○","-")</f>
        <v>-</v>
      </c>
      <c r="L177" s="817" t="e">
        <f>(F180+H180+I180)/E180</f>
        <v>#DIV/0!</v>
      </c>
      <c r="Q177" s="336"/>
    </row>
    <row r="178" spans="2:17" ht="14" hidden="1" outlineLevel="1">
      <c r="B178" s="792" t="s">
        <v>257</v>
      </c>
      <c r="C178" s="767"/>
      <c r="D178" s="288" t="str">
        <f>D156</f>
        <v/>
      </c>
      <c r="E178" s="403">
        <f>COUNTIF(D178,"○")</f>
        <v>0</v>
      </c>
      <c r="F178" s="404">
        <f>IF(AND(E178&gt;=1,G156=0),1,0)</f>
        <v>0</v>
      </c>
      <c r="G178" s="405">
        <f>IF(AND(E178&gt;=1,G156&gt;=1),1,0)</f>
        <v>0</v>
      </c>
      <c r="H178" s="406">
        <f>IF(AND(E178&gt;=1,I156&gt;=1,J156+K156+L156+M156+N156=0,O156=0),1,0)</f>
        <v>0</v>
      </c>
      <c r="I178" s="401">
        <f>IF(AND(E178&gt;=1,J156&gt;=1,K156+L156+M156+N156=0,O156=0),1,0)</f>
        <v>0</v>
      </c>
      <c r="J178" s="406">
        <f>IF(AND(G178&gt;=1,K156+L156+M156+N156&gt;=1,O156=0),1,0)</f>
        <v>0</v>
      </c>
      <c r="K178" s="407" t="str">
        <f>IF(AND(E178&gt;=1,O156&gt;=1),"○","-")</f>
        <v>-</v>
      </c>
      <c r="L178" s="818"/>
      <c r="Q178" s="336"/>
    </row>
    <row r="179" spans="2:17" ht="14.5" hidden="1" outlineLevel="1" thickBot="1">
      <c r="B179" s="793" t="s">
        <v>258</v>
      </c>
      <c r="C179" s="769"/>
      <c r="D179" s="289" t="str">
        <f>D157</f>
        <v/>
      </c>
      <c r="E179" s="408">
        <f>COUNTIF(D179,"○")</f>
        <v>0</v>
      </c>
      <c r="F179" s="409">
        <f>IF(AND(E179&gt;=1,G157=0),1,0)</f>
        <v>0</v>
      </c>
      <c r="G179" s="410">
        <f>IF(AND(E179&gt;=1,G157&gt;=1),1,0)</f>
        <v>0</v>
      </c>
      <c r="H179" s="411">
        <f>IF(AND(E179&gt;=1,I157&gt;=1,J157+K157+L157+M157+N157=0,O157=0),1,0)</f>
        <v>0</v>
      </c>
      <c r="I179" s="401">
        <f>IF(AND(E179&gt;=1,J157&gt;=1,K157+L157+M157+N157=0,O157=0),1,0)</f>
        <v>0</v>
      </c>
      <c r="J179" s="411">
        <f>IF(AND(G179&gt;=1,K157+L157+M157+N157&gt;=1,O157=0),1,0)</f>
        <v>0</v>
      </c>
      <c r="K179" s="412" t="str">
        <f>IF(AND(E179&gt;=1,O157&gt;=1),"○","-")</f>
        <v>-</v>
      </c>
      <c r="L179" s="819"/>
      <c r="Q179" s="336"/>
    </row>
    <row r="180" spans="2:17" ht="14.5" hidden="1" outlineLevel="1" thickBot="1">
      <c r="B180" s="794" t="s">
        <v>259</v>
      </c>
      <c r="C180" s="795"/>
      <c r="D180" s="347"/>
      <c r="E180" s="413">
        <f t="shared" ref="E180:J180" si="12">SUM(E177:E179)</f>
        <v>0</v>
      </c>
      <c r="F180" s="414">
        <f t="shared" si="12"/>
        <v>0</v>
      </c>
      <c r="G180" s="415">
        <f t="shared" si="12"/>
        <v>0</v>
      </c>
      <c r="H180" s="415">
        <f t="shared" si="12"/>
        <v>0</v>
      </c>
      <c r="I180" s="416">
        <f t="shared" si="12"/>
        <v>0</v>
      </c>
      <c r="J180" s="417">
        <f t="shared" si="12"/>
        <v>0</v>
      </c>
      <c r="K180" s="826"/>
      <c r="L180" s="736"/>
      <c r="Q180" s="336"/>
    </row>
    <row r="181" spans="2:17" ht="14" hidden="1" outlineLevel="1">
      <c r="B181" s="330"/>
      <c r="C181" s="330"/>
      <c r="D181" s="330"/>
      <c r="E181" s="418"/>
      <c r="F181" s="419"/>
      <c r="G181" s="419"/>
      <c r="H181" s="419"/>
      <c r="I181" s="419"/>
      <c r="J181" s="419"/>
      <c r="K181" s="420"/>
      <c r="L181" s="395"/>
      <c r="Q181" s="336"/>
    </row>
    <row r="182" spans="2:17" ht="15" hidden="1" customHeight="1" outlineLevel="1" thickBot="1">
      <c r="B182" s="814" t="s">
        <v>311</v>
      </c>
      <c r="C182" s="814"/>
      <c r="D182" s="814"/>
      <c r="E182" s="814"/>
      <c r="F182" s="814"/>
      <c r="G182" s="814"/>
      <c r="H182" s="814"/>
      <c r="I182" s="814"/>
      <c r="J182" s="814"/>
      <c r="K182" s="815" t="s">
        <v>312</v>
      </c>
      <c r="L182" s="815"/>
      <c r="Q182" s="336"/>
    </row>
    <row r="183" spans="2:17" ht="14.25" hidden="1" customHeight="1" outlineLevel="1" thickBot="1">
      <c r="B183" s="781"/>
      <c r="C183" s="782"/>
      <c r="D183" s="827" t="s">
        <v>225</v>
      </c>
      <c r="E183" s="787" t="s">
        <v>301</v>
      </c>
      <c r="F183" s="787" t="s">
        <v>302</v>
      </c>
      <c r="G183" s="396"/>
      <c r="H183" s="822" t="s">
        <v>303</v>
      </c>
      <c r="I183" s="823"/>
      <c r="J183" s="823"/>
      <c r="K183" s="824"/>
      <c r="L183" s="787" t="s">
        <v>304</v>
      </c>
      <c r="M183" s="196"/>
      <c r="N183" s="397"/>
      <c r="Q183" s="336"/>
    </row>
    <row r="184" spans="2:17" ht="14.25" hidden="1" customHeight="1" outlineLevel="1" thickBot="1">
      <c r="B184" s="783"/>
      <c r="C184" s="734"/>
      <c r="D184" s="828"/>
      <c r="E184" s="738"/>
      <c r="F184" s="738"/>
      <c r="G184" s="748" t="s">
        <v>303</v>
      </c>
      <c r="H184" s="822" t="s">
        <v>305</v>
      </c>
      <c r="I184" s="823"/>
      <c r="J184" s="823"/>
      <c r="K184" s="787" t="s">
        <v>306</v>
      </c>
      <c r="L184" s="825"/>
      <c r="Q184" s="336"/>
    </row>
    <row r="185" spans="2:17" ht="13.5" hidden="1" customHeight="1" outlineLevel="1">
      <c r="B185" s="783"/>
      <c r="C185" s="734"/>
      <c r="D185" s="828"/>
      <c r="E185" s="738"/>
      <c r="F185" s="738"/>
      <c r="G185" s="738"/>
      <c r="H185" s="788" t="s">
        <v>307</v>
      </c>
      <c r="I185" s="787" t="s">
        <v>308</v>
      </c>
      <c r="J185" s="788" t="s">
        <v>309</v>
      </c>
      <c r="K185" s="748"/>
      <c r="L185" s="825"/>
      <c r="Q185" s="336"/>
    </row>
    <row r="186" spans="2:17" ht="13.5" hidden="1" customHeight="1" outlineLevel="1">
      <c r="B186" s="783"/>
      <c r="C186" s="734"/>
      <c r="D186" s="828"/>
      <c r="E186" s="738"/>
      <c r="F186" s="738"/>
      <c r="G186" s="738"/>
      <c r="H186" s="816"/>
      <c r="I186" s="811"/>
      <c r="J186" s="816"/>
      <c r="K186" s="748"/>
      <c r="L186" s="825"/>
      <c r="Q186" s="336"/>
    </row>
    <row r="187" spans="2:17" ht="15" hidden="1" customHeight="1" outlineLevel="1" thickBot="1">
      <c r="B187" s="784"/>
      <c r="C187" s="736"/>
      <c r="D187" s="829"/>
      <c r="E187" s="219" t="s">
        <v>245</v>
      </c>
      <c r="F187" s="219" t="s">
        <v>246</v>
      </c>
      <c r="G187" s="219" t="s">
        <v>247</v>
      </c>
      <c r="H187" s="219" t="s">
        <v>248</v>
      </c>
      <c r="I187" s="219" t="s">
        <v>249</v>
      </c>
      <c r="J187" s="219" t="s">
        <v>250</v>
      </c>
      <c r="K187" s="219" t="s">
        <v>310</v>
      </c>
      <c r="L187" s="739"/>
      <c r="Q187" s="336"/>
    </row>
    <row r="188" spans="2:17" ht="14.25" hidden="1" customHeight="1" outlineLevel="1">
      <c r="B188" s="791" t="s">
        <v>256</v>
      </c>
      <c r="C188" s="765"/>
      <c r="D188" s="287" t="str">
        <f>IF(D177="","",D177)</f>
        <v/>
      </c>
      <c r="E188" s="398">
        <f>COUNTIF(D188,"○○")</f>
        <v>0</v>
      </c>
      <c r="F188" s="399">
        <f>IF(AND(E188&gt;=1,G155=0),1,0)</f>
        <v>0</v>
      </c>
      <c r="G188" s="400">
        <f>IF(AND(E188&gt;=1,G155&gt;=1),1,0)</f>
        <v>0</v>
      </c>
      <c r="H188" s="401">
        <f>IF(AND(E188&gt;=1,I155&gt;=1,J155+K155+L155+M155+N155=0,O155=0),1,0)</f>
        <v>0</v>
      </c>
      <c r="I188" s="401">
        <f>IF(AND(E188&gt;=1,J155&gt;=1,K155+L155+M155+N155=0, O155=0),1,0)</f>
        <v>0</v>
      </c>
      <c r="J188" s="401">
        <f>IF(AND(E188&gt;=1,K155+L155+M155+N155&gt;=1,O155=0),1,0)</f>
        <v>0</v>
      </c>
      <c r="K188" s="421" t="str">
        <f>IF(AND(E188&gt;=1,O155&gt;=1),"○","-")</f>
        <v>-</v>
      </c>
      <c r="L188" s="817" t="e">
        <f>(F191+H191+I191)/E191</f>
        <v>#DIV/0!</v>
      </c>
      <c r="Q188" s="336"/>
    </row>
    <row r="189" spans="2:17" ht="14.25" hidden="1" customHeight="1" outlineLevel="1">
      <c r="B189" s="792" t="s">
        <v>257</v>
      </c>
      <c r="C189" s="767"/>
      <c r="D189" s="288" t="str">
        <f>IF(D178="","",D178)</f>
        <v/>
      </c>
      <c r="E189" s="403">
        <f>COUNTIF(D189,"○○")</f>
        <v>0</v>
      </c>
      <c r="F189" s="404">
        <f>IF(AND(E189&gt;=1,G156=0),1,0)</f>
        <v>0</v>
      </c>
      <c r="G189" s="405">
        <f>IF(AND(E189&gt;=1,G156&gt;=1),1,0)</f>
        <v>0</v>
      </c>
      <c r="H189" s="422">
        <f>IF(AND(E189&gt;=1,I156&gt;=1,J156+K156+L156+M156+N156=0,O156=0),1,0)</f>
        <v>0</v>
      </c>
      <c r="I189" s="404">
        <f>IF(AND(E189&gt;=1,J156&gt;=1,K156+L156+M156+N156=0, O156=0),1,0)</f>
        <v>0</v>
      </c>
      <c r="J189" s="422">
        <f>IF(AND(E189&gt;=1,K156+L156+M156+N156&gt;=1,O156=0),1,0)</f>
        <v>0</v>
      </c>
      <c r="K189" s="423" t="str">
        <f>IF(AND(E189&gt;=1,O156&gt;=1),"○","-")</f>
        <v>-</v>
      </c>
      <c r="L189" s="818"/>
      <c r="Q189" s="336"/>
    </row>
    <row r="190" spans="2:17" ht="15" hidden="1" customHeight="1" outlineLevel="1" thickBot="1">
      <c r="B190" s="793" t="s">
        <v>258</v>
      </c>
      <c r="C190" s="769"/>
      <c r="D190" s="424" t="str">
        <f>IF(D179="","",D179)</f>
        <v/>
      </c>
      <c r="E190" s="408">
        <f>COUNTIF(D190,"○○")</f>
        <v>0</v>
      </c>
      <c r="F190" s="409">
        <f>IF(AND(E190&gt;=1,G157=0),1,0)</f>
        <v>0</v>
      </c>
      <c r="G190" s="410">
        <f>IF(AND(E190&gt;=1,G157&gt;=1),1,0)</f>
        <v>0</v>
      </c>
      <c r="H190" s="411">
        <f>IF(AND(E190&gt;=1,I157&gt;=1,J157+K157+L157+M157+N157=0,O157=0),1,0)</f>
        <v>0</v>
      </c>
      <c r="I190" s="411">
        <f>IF(AND(E190&gt;=1,J157&gt;=1,K157+L157+M157+N157=0, O157=0),1,0)</f>
        <v>0</v>
      </c>
      <c r="J190" s="411">
        <f>IF(AND(E190&gt;=1,K157+L157+M157+N157&gt;=1,O157=0),1,0)</f>
        <v>0</v>
      </c>
      <c r="K190" s="425" t="str">
        <f>IF(AND(E190&gt;=1,O157&gt;=1),"○","-")</f>
        <v>-</v>
      </c>
      <c r="L190" s="819"/>
      <c r="Q190" s="336"/>
    </row>
    <row r="191" spans="2:17" ht="15" hidden="1" customHeight="1" outlineLevel="1" thickBot="1">
      <c r="B191" s="794" t="s">
        <v>259</v>
      </c>
      <c r="C191" s="795"/>
      <c r="D191" s="426"/>
      <c r="E191" s="413">
        <f t="shared" ref="E191:J191" si="13">SUM(E188:E190)</f>
        <v>0</v>
      </c>
      <c r="F191" s="414">
        <f t="shared" si="13"/>
        <v>0</v>
      </c>
      <c r="G191" s="415">
        <f>SUM(G188:G190)</f>
        <v>0</v>
      </c>
      <c r="H191" s="415">
        <f t="shared" si="13"/>
        <v>0</v>
      </c>
      <c r="I191" s="416">
        <f t="shared" si="13"/>
        <v>0</v>
      </c>
      <c r="J191" s="427">
        <f t="shared" si="13"/>
        <v>0</v>
      </c>
      <c r="K191" s="830"/>
      <c r="L191" s="736"/>
      <c r="Q191" s="336"/>
    </row>
    <row r="192" spans="2:17" ht="14.25" hidden="1" customHeight="1" outlineLevel="1">
      <c r="B192" s="330"/>
      <c r="C192" s="330"/>
      <c r="D192" s="330"/>
      <c r="E192" s="418"/>
      <c r="F192" s="419"/>
      <c r="G192" s="419"/>
      <c r="H192" s="419"/>
      <c r="I192" s="419"/>
      <c r="J192" s="419"/>
      <c r="K192" s="420"/>
      <c r="L192" s="395"/>
      <c r="Q192" s="336"/>
    </row>
    <row r="193" spans="1:18" ht="15" hidden="1" customHeight="1" outlineLevel="1" thickBot="1">
      <c r="B193" s="814" t="s">
        <v>313</v>
      </c>
      <c r="C193" s="814"/>
      <c r="D193" s="814"/>
      <c r="E193" s="814"/>
      <c r="F193" s="814"/>
      <c r="G193" s="814"/>
      <c r="H193" s="814"/>
      <c r="I193" s="814"/>
      <c r="J193" s="419"/>
      <c r="K193" s="831" t="s">
        <v>312</v>
      </c>
      <c r="L193" s="831"/>
      <c r="Q193" s="336"/>
    </row>
    <row r="194" spans="1:18" ht="15" hidden="1" customHeight="1" outlineLevel="1" thickBot="1">
      <c r="B194" s="832" t="s">
        <v>259</v>
      </c>
      <c r="C194" s="833"/>
      <c r="D194" s="426"/>
      <c r="E194" s="428">
        <f t="shared" ref="E194:J194" si="14">E180+E191</f>
        <v>0</v>
      </c>
      <c r="F194" s="429">
        <f t="shared" si="14"/>
        <v>0</v>
      </c>
      <c r="G194" s="427">
        <f t="shared" si="14"/>
        <v>0</v>
      </c>
      <c r="H194" s="427">
        <f t="shared" si="14"/>
        <v>0</v>
      </c>
      <c r="I194" s="430">
        <f t="shared" si="14"/>
        <v>0</v>
      </c>
      <c r="J194" s="427">
        <f t="shared" si="14"/>
        <v>0</v>
      </c>
      <c r="K194" s="428">
        <f>COUNTIF(K177:K179,"○")+COUNTIF(K188:K190,"○")</f>
        <v>0</v>
      </c>
      <c r="L194" s="431" t="e">
        <f>(F194+H194+I194)/E194</f>
        <v>#DIV/0!</v>
      </c>
      <c r="Q194" s="332"/>
    </row>
    <row r="195" spans="1:18" ht="15" hidden="1" customHeight="1" outlineLevel="1" thickBot="1">
      <c r="A195" s="332"/>
      <c r="B195" s="334" t="s">
        <v>16</v>
      </c>
      <c r="C195" s="381"/>
      <c r="D195" s="381"/>
      <c r="E195" s="381"/>
      <c r="F195" s="381"/>
      <c r="G195" s="381"/>
      <c r="H195" s="381"/>
      <c r="I195" s="381"/>
      <c r="J195" s="381"/>
      <c r="K195" s="381"/>
      <c r="L195" s="381"/>
      <c r="M195" s="381"/>
      <c r="N195" s="834" t="s">
        <v>267</v>
      </c>
      <c r="O195" s="834"/>
      <c r="P195" s="834"/>
      <c r="Q195" s="336"/>
    </row>
    <row r="196" spans="1:18" ht="15" hidden="1" customHeight="1" outlineLevel="1" thickTop="1" thickBot="1">
      <c r="A196" s="332"/>
      <c r="B196" s="835"/>
      <c r="C196" s="836"/>
      <c r="D196" s="841" t="s">
        <v>225</v>
      </c>
      <c r="E196" s="844" t="s">
        <v>268</v>
      </c>
      <c r="F196" s="845" t="s">
        <v>269</v>
      </c>
      <c r="G196" s="847" t="s">
        <v>270</v>
      </c>
      <c r="H196" s="848"/>
      <c r="I196" s="848"/>
      <c r="J196" s="848"/>
      <c r="K196" s="848"/>
      <c r="L196" s="848"/>
      <c r="M196" s="848"/>
      <c r="N196" s="848"/>
      <c r="O196" s="849"/>
      <c r="P196" s="845" t="s">
        <v>296</v>
      </c>
      <c r="Q196" s="332"/>
    </row>
    <row r="197" spans="1:18" ht="13.5" hidden="1" customHeight="1" outlineLevel="1" thickBot="1">
      <c r="A197" s="332"/>
      <c r="B197" s="837"/>
      <c r="C197" s="838"/>
      <c r="D197" s="842"/>
      <c r="E197" s="842"/>
      <c r="F197" s="846"/>
      <c r="G197" s="846" t="s">
        <v>271</v>
      </c>
      <c r="H197" s="854" t="s">
        <v>272</v>
      </c>
      <c r="I197" s="855"/>
      <c r="J197" s="855"/>
      <c r="K197" s="855"/>
      <c r="L197" s="855"/>
      <c r="M197" s="855"/>
      <c r="N197" s="856"/>
      <c r="O197" s="842" t="s">
        <v>273</v>
      </c>
      <c r="P197" s="850"/>
      <c r="Q197" s="371"/>
    </row>
    <row r="198" spans="1:18" s="372" customFormat="1" ht="14.25" hidden="1" customHeight="1" outlineLevel="1" thickBot="1">
      <c r="A198" s="371"/>
      <c r="B198" s="837"/>
      <c r="C198" s="838"/>
      <c r="D198" s="842"/>
      <c r="E198" s="842"/>
      <c r="F198" s="846"/>
      <c r="G198" s="842"/>
      <c r="H198" s="432"/>
      <c r="I198" s="857" t="s">
        <v>278</v>
      </c>
      <c r="J198" s="858"/>
      <c r="K198" s="857" t="s">
        <v>279</v>
      </c>
      <c r="L198" s="858"/>
      <c r="M198" s="857" t="s">
        <v>280</v>
      </c>
      <c r="N198" s="858"/>
      <c r="O198" s="842"/>
      <c r="P198" s="850"/>
      <c r="Q198" s="332"/>
    </row>
    <row r="199" spans="1:18" ht="27" hidden="1" customHeight="1" outlineLevel="1">
      <c r="A199" s="332"/>
      <c r="B199" s="837"/>
      <c r="C199" s="838"/>
      <c r="D199" s="842"/>
      <c r="E199" s="842"/>
      <c r="F199" s="846"/>
      <c r="G199" s="842"/>
      <c r="H199" s="433" t="s">
        <v>281</v>
      </c>
      <c r="I199" s="434" t="s">
        <v>282</v>
      </c>
      <c r="J199" s="435" t="s">
        <v>283</v>
      </c>
      <c r="K199" s="436" t="s">
        <v>243</v>
      </c>
      <c r="L199" s="437" t="s">
        <v>284</v>
      </c>
      <c r="M199" s="436" t="s">
        <v>243</v>
      </c>
      <c r="N199" s="437" t="s">
        <v>284</v>
      </c>
      <c r="O199" s="842"/>
      <c r="P199" s="850"/>
      <c r="Q199" s="332"/>
    </row>
    <row r="200" spans="1:18" ht="15" hidden="1" customHeight="1" outlineLevel="1" thickBot="1">
      <c r="A200" s="332"/>
      <c r="B200" s="839"/>
      <c r="C200" s="840"/>
      <c r="D200" s="843"/>
      <c r="E200" s="438" t="s">
        <v>245</v>
      </c>
      <c r="F200" s="439" t="s">
        <v>246</v>
      </c>
      <c r="G200" s="439" t="s">
        <v>247</v>
      </c>
      <c r="H200" s="438" t="s">
        <v>248</v>
      </c>
      <c r="I200" s="440" t="s">
        <v>249</v>
      </c>
      <c r="J200" s="441" t="s">
        <v>285</v>
      </c>
      <c r="K200" s="440" t="s">
        <v>251</v>
      </c>
      <c r="L200" s="441" t="s">
        <v>252</v>
      </c>
      <c r="M200" s="440" t="s">
        <v>253</v>
      </c>
      <c r="N200" s="441" t="s">
        <v>254</v>
      </c>
      <c r="O200" s="439" t="s">
        <v>255</v>
      </c>
      <c r="P200" s="438" t="s">
        <v>297</v>
      </c>
      <c r="Q200" s="332"/>
    </row>
    <row r="201" spans="1:18" ht="14.25" hidden="1" customHeight="1" outlineLevel="1">
      <c r="A201" s="332"/>
      <c r="B201" s="791" t="s">
        <v>256</v>
      </c>
      <c r="C201" s="765"/>
      <c r="D201" s="442" t="str">
        <f>D155</f>
        <v/>
      </c>
      <c r="E201" s="299">
        <f>SUM(E66,E130)</f>
        <v>0</v>
      </c>
      <c r="F201" s="300">
        <f>E201- G201</f>
        <v>0</v>
      </c>
      <c r="G201" s="301">
        <f>SUM(G66,G130)</f>
        <v>0</v>
      </c>
      <c r="H201" s="302">
        <f>SUM(I201:N201)</f>
        <v>0</v>
      </c>
      <c r="I201" s="303">
        <f t="shared" ref="I201:N203" si="15">SUM(I66,I130)</f>
        <v>0</v>
      </c>
      <c r="J201" s="304">
        <f t="shared" si="15"/>
        <v>0</v>
      </c>
      <c r="K201" s="303">
        <f t="shared" si="15"/>
        <v>0</v>
      </c>
      <c r="L201" s="304">
        <f t="shared" si="15"/>
        <v>0</v>
      </c>
      <c r="M201" s="303">
        <f t="shared" si="15"/>
        <v>0</v>
      </c>
      <c r="N201" s="304">
        <f t="shared" si="15"/>
        <v>0</v>
      </c>
      <c r="O201" s="373">
        <f>+G201-H201</f>
        <v>0</v>
      </c>
      <c r="P201" s="443" t="e">
        <f>(F201+I201+J201)/E201</f>
        <v>#DIV/0!</v>
      </c>
      <c r="Q201" s="332"/>
    </row>
    <row r="202" spans="1:18" ht="14.25" hidden="1" customHeight="1" outlineLevel="1">
      <c r="A202" s="332"/>
      <c r="B202" s="792" t="s">
        <v>257</v>
      </c>
      <c r="C202" s="767"/>
      <c r="D202" s="444" t="str">
        <f>D156</f>
        <v/>
      </c>
      <c r="E202" s="307">
        <f>SUM(E67,E131)</f>
        <v>0</v>
      </c>
      <c r="F202" s="308">
        <f>E202- G202</f>
        <v>0</v>
      </c>
      <c r="G202" s="307">
        <f>SUM(G67,G131)</f>
        <v>0</v>
      </c>
      <c r="H202" s="309">
        <f>SUM(I202:N202)</f>
        <v>0</v>
      </c>
      <c r="I202" s="310">
        <f t="shared" si="15"/>
        <v>0</v>
      </c>
      <c r="J202" s="311">
        <f t="shared" si="15"/>
        <v>0</v>
      </c>
      <c r="K202" s="310">
        <f t="shared" si="15"/>
        <v>0</v>
      </c>
      <c r="L202" s="311">
        <f t="shared" si="15"/>
        <v>0</v>
      </c>
      <c r="M202" s="310">
        <f t="shared" si="15"/>
        <v>0</v>
      </c>
      <c r="N202" s="311">
        <f t="shared" si="15"/>
        <v>0</v>
      </c>
      <c r="O202" s="374">
        <f>+G202-H202</f>
        <v>0</v>
      </c>
      <c r="P202" s="445" t="e">
        <f>(F202+I202+J202)/E202</f>
        <v>#DIV/0!</v>
      </c>
      <c r="Q202" s="332"/>
      <c r="R202" s="395"/>
    </row>
    <row r="203" spans="1:18" ht="15" hidden="1" customHeight="1" outlineLevel="1" thickBot="1">
      <c r="A203" s="332"/>
      <c r="B203" s="793" t="s">
        <v>258</v>
      </c>
      <c r="C203" s="769"/>
      <c r="D203" s="446" t="str">
        <f>D157</f>
        <v/>
      </c>
      <c r="E203" s="314">
        <f>SUM(E68,E132)</f>
        <v>0</v>
      </c>
      <c r="F203" s="315">
        <f>E203- G203</f>
        <v>0</v>
      </c>
      <c r="G203" s="314">
        <f>SUM(G68,G132)</f>
        <v>0</v>
      </c>
      <c r="H203" s="316">
        <f>SUM(I203:N203)</f>
        <v>0</v>
      </c>
      <c r="I203" s="317">
        <f t="shared" si="15"/>
        <v>0</v>
      </c>
      <c r="J203" s="318">
        <f t="shared" si="15"/>
        <v>0</v>
      </c>
      <c r="K203" s="317">
        <f t="shared" si="15"/>
        <v>0</v>
      </c>
      <c r="L203" s="318">
        <f t="shared" si="15"/>
        <v>0</v>
      </c>
      <c r="M203" s="317">
        <f t="shared" si="15"/>
        <v>0</v>
      </c>
      <c r="N203" s="318">
        <f t="shared" si="15"/>
        <v>0</v>
      </c>
      <c r="O203" s="375">
        <f>+G203-H203</f>
        <v>0</v>
      </c>
      <c r="P203" s="447" t="e">
        <f>(F203+I203+J203)/E203</f>
        <v>#DIV/0!</v>
      </c>
      <c r="Q203" s="332"/>
    </row>
    <row r="204" spans="1:18" ht="15" hidden="1" customHeight="1" outlineLevel="1" thickBot="1">
      <c r="A204" s="332"/>
      <c r="B204" s="851" t="s">
        <v>259</v>
      </c>
      <c r="C204" s="852"/>
      <c r="D204" s="448"/>
      <c r="E204" s="376">
        <f t="shared" ref="E204:O204" si="16">SUM(E201:E203)</f>
        <v>0</v>
      </c>
      <c r="F204" s="376">
        <f t="shared" si="16"/>
        <v>0</v>
      </c>
      <c r="G204" s="376">
        <f t="shared" si="16"/>
        <v>0</v>
      </c>
      <c r="H204" s="377">
        <f t="shared" si="16"/>
        <v>0</v>
      </c>
      <c r="I204" s="378">
        <f t="shared" si="16"/>
        <v>0</v>
      </c>
      <c r="J204" s="379">
        <f t="shared" si="16"/>
        <v>0</v>
      </c>
      <c r="K204" s="378">
        <f t="shared" si="16"/>
        <v>0</v>
      </c>
      <c r="L204" s="380">
        <f t="shared" si="16"/>
        <v>0</v>
      </c>
      <c r="M204" s="378">
        <f t="shared" si="16"/>
        <v>0</v>
      </c>
      <c r="N204" s="380">
        <f t="shared" si="16"/>
        <v>0</v>
      </c>
      <c r="O204" s="376">
        <f t="shared" si="16"/>
        <v>0</v>
      </c>
      <c r="P204" s="449" t="e">
        <f>(F204+I204+J204)/E204</f>
        <v>#DIV/0!</v>
      </c>
      <c r="Q204" s="332"/>
    </row>
    <row r="205" spans="1:18" ht="14.25" hidden="1" customHeight="1" outlineLevel="1">
      <c r="A205" s="332"/>
      <c r="B205" s="381"/>
      <c r="C205" s="381"/>
      <c r="D205" s="381"/>
      <c r="E205" s="381"/>
      <c r="F205" s="381"/>
      <c r="G205" s="381"/>
      <c r="H205" s="381"/>
      <c r="I205" s="381"/>
      <c r="J205" s="381"/>
      <c r="K205" s="381"/>
      <c r="L205" s="381"/>
      <c r="M205" s="381"/>
      <c r="N205" s="334"/>
      <c r="O205" s="334"/>
      <c r="P205" s="332"/>
      <c r="Q205" s="332"/>
    </row>
    <row r="206" spans="1:18" ht="15" hidden="1" customHeight="1" outlineLevel="1" thickBot="1">
      <c r="A206" s="332"/>
      <c r="B206" s="853" t="s">
        <v>298</v>
      </c>
      <c r="C206" s="853"/>
      <c r="D206" s="381"/>
      <c r="E206" s="381"/>
      <c r="F206" s="381"/>
      <c r="G206" s="381"/>
      <c r="H206" s="381"/>
      <c r="I206" s="381"/>
      <c r="J206" s="381"/>
      <c r="K206" s="381"/>
      <c r="L206" s="381"/>
      <c r="M206" s="381"/>
      <c r="N206" s="834" t="s">
        <v>267</v>
      </c>
      <c r="O206" s="834"/>
      <c r="P206" s="834"/>
      <c r="Q206" s="332"/>
    </row>
    <row r="207" spans="1:18" ht="15" hidden="1" customHeight="1" outlineLevel="1" thickTop="1" thickBot="1">
      <c r="A207" s="332"/>
      <c r="B207" s="835"/>
      <c r="C207" s="836"/>
      <c r="D207" s="841" t="s">
        <v>225</v>
      </c>
      <c r="E207" s="844" t="s">
        <v>268</v>
      </c>
      <c r="F207" s="845" t="s">
        <v>269</v>
      </c>
      <c r="G207" s="847" t="s">
        <v>270</v>
      </c>
      <c r="H207" s="848"/>
      <c r="I207" s="848"/>
      <c r="J207" s="848"/>
      <c r="K207" s="848"/>
      <c r="L207" s="848"/>
      <c r="M207" s="848"/>
      <c r="N207" s="848"/>
      <c r="O207" s="849"/>
      <c r="P207" s="845" t="s">
        <v>296</v>
      </c>
      <c r="Q207" s="332"/>
    </row>
    <row r="208" spans="1:18" ht="13.5" hidden="1" customHeight="1" outlineLevel="1" thickBot="1">
      <c r="A208" s="332"/>
      <c r="B208" s="837"/>
      <c r="C208" s="838"/>
      <c r="D208" s="842"/>
      <c r="E208" s="842"/>
      <c r="F208" s="846"/>
      <c r="G208" s="846" t="s">
        <v>271</v>
      </c>
      <c r="H208" s="854" t="s">
        <v>272</v>
      </c>
      <c r="I208" s="855"/>
      <c r="J208" s="855"/>
      <c r="K208" s="855"/>
      <c r="L208" s="855"/>
      <c r="M208" s="855"/>
      <c r="N208" s="856"/>
      <c r="O208" s="842" t="s">
        <v>273</v>
      </c>
      <c r="P208" s="850"/>
      <c r="Q208" s="371"/>
    </row>
    <row r="209" spans="1:18" s="372" customFormat="1" ht="14.25" hidden="1" customHeight="1" outlineLevel="1" thickBot="1">
      <c r="A209" s="371"/>
      <c r="B209" s="837"/>
      <c r="C209" s="838"/>
      <c r="D209" s="842"/>
      <c r="E209" s="842"/>
      <c r="F209" s="846"/>
      <c r="G209" s="842"/>
      <c r="H209" s="432"/>
      <c r="I209" s="857" t="s">
        <v>278</v>
      </c>
      <c r="J209" s="858"/>
      <c r="K209" s="857" t="s">
        <v>279</v>
      </c>
      <c r="L209" s="858"/>
      <c r="M209" s="857" t="s">
        <v>280</v>
      </c>
      <c r="N209" s="858"/>
      <c r="O209" s="842"/>
      <c r="P209" s="850"/>
      <c r="Q209" s="332"/>
    </row>
    <row r="210" spans="1:18" ht="27" hidden="1" customHeight="1" outlineLevel="1">
      <c r="A210" s="332"/>
      <c r="B210" s="837"/>
      <c r="C210" s="838"/>
      <c r="D210" s="842"/>
      <c r="E210" s="842"/>
      <c r="F210" s="846"/>
      <c r="G210" s="842"/>
      <c r="H210" s="433" t="s">
        <v>281</v>
      </c>
      <c r="I210" s="434" t="s">
        <v>282</v>
      </c>
      <c r="J210" s="435" t="s">
        <v>283</v>
      </c>
      <c r="K210" s="436" t="s">
        <v>243</v>
      </c>
      <c r="L210" s="437" t="s">
        <v>284</v>
      </c>
      <c r="M210" s="436" t="s">
        <v>243</v>
      </c>
      <c r="N210" s="437" t="s">
        <v>284</v>
      </c>
      <c r="O210" s="842"/>
      <c r="P210" s="850"/>
      <c r="Q210" s="332"/>
    </row>
    <row r="211" spans="1:18" ht="15" hidden="1" customHeight="1" outlineLevel="1" thickBot="1">
      <c r="A211" s="332"/>
      <c r="B211" s="839"/>
      <c r="C211" s="840"/>
      <c r="D211" s="843"/>
      <c r="E211" s="438" t="s">
        <v>245</v>
      </c>
      <c r="F211" s="439" t="s">
        <v>246</v>
      </c>
      <c r="G211" s="439" t="s">
        <v>247</v>
      </c>
      <c r="H211" s="438" t="s">
        <v>248</v>
      </c>
      <c r="I211" s="440" t="s">
        <v>249</v>
      </c>
      <c r="J211" s="441" t="s">
        <v>285</v>
      </c>
      <c r="K211" s="440" t="s">
        <v>251</v>
      </c>
      <c r="L211" s="441" t="s">
        <v>252</v>
      </c>
      <c r="M211" s="440" t="s">
        <v>253</v>
      </c>
      <c r="N211" s="441" t="s">
        <v>254</v>
      </c>
      <c r="O211" s="439" t="s">
        <v>255</v>
      </c>
      <c r="P211" s="438" t="s">
        <v>297</v>
      </c>
      <c r="Q211" s="332"/>
    </row>
    <row r="212" spans="1:18" ht="14.25" hidden="1" customHeight="1" outlineLevel="1">
      <c r="A212" s="332"/>
      <c r="B212" s="791" t="s">
        <v>256</v>
      </c>
      <c r="C212" s="765"/>
      <c r="D212" s="442" t="str">
        <f>D201</f>
        <v/>
      </c>
      <c r="E212" s="299">
        <f>SUM(E79,E143)</f>
        <v>0</v>
      </c>
      <c r="F212" s="300">
        <f>E212- G212</f>
        <v>0</v>
      </c>
      <c r="G212" s="301">
        <f>SUM(G79,G143)</f>
        <v>0</v>
      </c>
      <c r="H212" s="302">
        <f>SUM(I212:N212)</f>
        <v>0</v>
      </c>
      <c r="I212" s="303">
        <f t="shared" ref="I212:N214" si="17">SUM(I79,I143)</f>
        <v>0</v>
      </c>
      <c r="J212" s="304">
        <f t="shared" si="17"/>
        <v>0</v>
      </c>
      <c r="K212" s="303">
        <f t="shared" si="17"/>
        <v>0</v>
      </c>
      <c r="L212" s="304">
        <f t="shared" si="17"/>
        <v>0</v>
      </c>
      <c r="M212" s="303">
        <f t="shared" si="17"/>
        <v>0</v>
      </c>
      <c r="N212" s="304">
        <f t="shared" si="17"/>
        <v>0</v>
      </c>
      <c r="O212" s="373">
        <f>+G212-H212</f>
        <v>0</v>
      </c>
      <c r="P212" s="450" t="e">
        <f>(F212+I212+J212)/E212</f>
        <v>#DIV/0!</v>
      </c>
      <c r="Q212" s="332"/>
    </row>
    <row r="213" spans="1:18" ht="14.25" hidden="1" customHeight="1" outlineLevel="1">
      <c r="A213" s="332"/>
      <c r="B213" s="792" t="s">
        <v>257</v>
      </c>
      <c r="C213" s="767"/>
      <c r="D213" s="444" t="str">
        <f>D202</f>
        <v/>
      </c>
      <c r="E213" s="307">
        <f>SUM(E80,E144)</f>
        <v>0</v>
      </c>
      <c r="F213" s="308">
        <f>E213- G213</f>
        <v>0</v>
      </c>
      <c r="G213" s="307">
        <f>SUM(G80,G144)</f>
        <v>0</v>
      </c>
      <c r="H213" s="309">
        <f>SUM(I213:N213)</f>
        <v>0</v>
      </c>
      <c r="I213" s="310">
        <f t="shared" si="17"/>
        <v>0</v>
      </c>
      <c r="J213" s="311">
        <f t="shared" si="17"/>
        <v>0</v>
      </c>
      <c r="K213" s="310">
        <f t="shared" si="17"/>
        <v>0</v>
      </c>
      <c r="L213" s="311">
        <f t="shared" si="17"/>
        <v>0</v>
      </c>
      <c r="M213" s="310">
        <f t="shared" si="17"/>
        <v>0</v>
      </c>
      <c r="N213" s="311">
        <f t="shared" si="17"/>
        <v>0</v>
      </c>
      <c r="O213" s="374">
        <f>+G213-H213</f>
        <v>0</v>
      </c>
      <c r="P213" s="451" t="e">
        <f>(F213+I213+J213)/E213</f>
        <v>#DIV/0!</v>
      </c>
      <c r="Q213" s="332"/>
      <c r="R213" s="395"/>
    </row>
    <row r="214" spans="1:18" ht="15" hidden="1" customHeight="1" outlineLevel="1" thickBot="1">
      <c r="A214" s="332"/>
      <c r="B214" s="793" t="s">
        <v>258</v>
      </c>
      <c r="C214" s="769"/>
      <c r="D214" s="446" t="str">
        <f>D203</f>
        <v/>
      </c>
      <c r="E214" s="314">
        <f>SUM(E81,E145)</f>
        <v>0</v>
      </c>
      <c r="F214" s="315">
        <f>E214- G214</f>
        <v>0</v>
      </c>
      <c r="G214" s="314">
        <f>SUM(G81,G145)</f>
        <v>0</v>
      </c>
      <c r="H214" s="316">
        <f>SUM(I214:N214)</f>
        <v>0</v>
      </c>
      <c r="I214" s="317">
        <f t="shared" si="17"/>
        <v>0</v>
      </c>
      <c r="J214" s="318">
        <f t="shared" si="17"/>
        <v>0</v>
      </c>
      <c r="K214" s="317">
        <f t="shared" si="17"/>
        <v>0</v>
      </c>
      <c r="L214" s="318">
        <f t="shared" si="17"/>
        <v>0</v>
      </c>
      <c r="M214" s="317">
        <f t="shared" si="17"/>
        <v>0</v>
      </c>
      <c r="N214" s="318">
        <f t="shared" si="17"/>
        <v>0</v>
      </c>
      <c r="O214" s="375">
        <f>+G214-H214</f>
        <v>0</v>
      </c>
      <c r="P214" s="449" t="e">
        <f>(F214+I214+J214)/E214</f>
        <v>#DIV/0!</v>
      </c>
      <c r="Q214" s="332"/>
    </row>
    <row r="215" spans="1:18" ht="15" hidden="1" customHeight="1" outlineLevel="1" thickBot="1">
      <c r="A215" s="332"/>
      <c r="B215" s="851" t="s">
        <v>259</v>
      </c>
      <c r="C215" s="852"/>
      <c r="D215" s="448"/>
      <c r="E215" s="376">
        <f t="shared" ref="E215:O215" si="18">SUM(E212:E214)</f>
        <v>0</v>
      </c>
      <c r="F215" s="376">
        <f t="shared" si="18"/>
        <v>0</v>
      </c>
      <c r="G215" s="376">
        <f t="shared" si="18"/>
        <v>0</v>
      </c>
      <c r="H215" s="377">
        <f t="shared" si="18"/>
        <v>0</v>
      </c>
      <c r="I215" s="378">
        <f t="shared" si="18"/>
        <v>0</v>
      </c>
      <c r="J215" s="379">
        <f t="shared" si="18"/>
        <v>0</v>
      </c>
      <c r="K215" s="378">
        <f t="shared" si="18"/>
        <v>0</v>
      </c>
      <c r="L215" s="380">
        <f t="shared" si="18"/>
        <v>0</v>
      </c>
      <c r="M215" s="378">
        <f t="shared" si="18"/>
        <v>0</v>
      </c>
      <c r="N215" s="380">
        <f t="shared" si="18"/>
        <v>0</v>
      </c>
      <c r="O215" s="376">
        <f t="shared" si="18"/>
        <v>0</v>
      </c>
      <c r="P215" s="449" t="e">
        <f>(F215+I215+J215)/E215</f>
        <v>#DIV/0!</v>
      </c>
      <c r="Q215" s="332"/>
    </row>
    <row r="216" spans="1:18" ht="12" customHeight="1" collapsed="1">
      <c r="A216" s="332"/>
      <c r="B216" s="381"/>
      <c r="C216" s="381"/>
      <c r="D216" s="381"/>
      <c r="E216" s="381"/>
      <c r="F216" s="381"/>
      <c r="G216" s="381"/>
      <c r="H216" s="381"/>
      <c r="I216" s="381"/>
      <c r="J216" s="381"/>
      <c r="K216" s="381"/>
      <c r="L216" s="381"/>
      <c r="M216" s="381"/>
      <c r="N216" s="334"/>
      <c r="O216" s="334"/>
      <c r="P216" s="332"/>
      <c r="Q216" s="332"/>
    </row>
    <row r="217" spans="1:18" ht="12" customHeight="1" thickBot="1">
      <c r="B217" s="395"/>
      <c r="C217" s="395"/>
      <c r="D217" s="395"/>
      <c r="E217" s="395"/>
      <c r="F217" s="395"/>
      <c r="G217" s="395"/>
      <c r="H217" s="395"/>
      <c r="I217" s="395"/>
      <c r="J217" s="395"/>
      <c r="K217" s="395"/>
      <c r="L217" s="395"/>
      <c r="M217" s="395"/>
      <c r="N217" s="390"/>
      <c r="O217" s="390"/>
    </row>
    <row r="218" spans="1:18" ht="14">
      <c r="B218" s="390"/>
      <c r="C218" s="390"/>
      <c r="D218" s="390"/>
      <c r="E218" s="390"/>
      <c r="F218" s="390"/>
      <c r="G218" s="390"/>
      <c r="H218" s="390"/>
      <c r="I218" s="390"/>
      <c r="J218" s="390"/>
      <c r="K218" s="390"/>
      <c r="L218" s="390"/>
      <c r="M218" s="859" t="str">
        <f>IF(COUNTIF(R22:W145,"エラー")=0,"OK","エラー")</f>
        <v>OK</v>
      </c>
      <c r="N218" s="860"/>
      <c r="O218" s="390"/>
    </row>
    <row r="219" spans="1:18" ht="14">
      <c r="B219" s="390"/>
      <c r="C219" s="390"/>
      <c r="D219" s="390"/>
      <c r="E219" s="390"/>
      <c r="F219" s="390"/>
      <c r="G219" s="390"/>
      <c r="H219" s="390"/>
      <c r="I219" s="390"/>
      <c r="J219" s="390"/>
      <c r="K219" s="390"/>
      <c r="L219" s="390"/>
      <c r="M219" s="861"/>
      <c r="N219" s="862"/>
      <c r="O219" s="390"/>
    </row>
    <row r="220" spans="1:18" ht="13.5" thickBot="1">
      <c r="M220" s="863"/>
      <c r="N220" s="864"/>
    </row>
    <row r="221" spans="1:18" ht="8.25" customHeight="1"/>
    <row r="222" spans="1:18" ht="85.5" customHeight="1">
      <c r="M222" s="865" t="str">
        <f>IF(M218="エラー","右欄外のエラー欄を確認し、エラーが出ている箇所を修正してください","")</f>
        <v/>
      </c>
      <c r="N222" s="865"/>
      <c r="O222" s="865"/>
      <c r="P222" s="865"/>
      <c r="Q222" s="865"/>
    </row>
  </sheetData>
  <mergeCells count="339">
    <mergeCell ref="M218:N220"/>
    <mergeCell ref="M222:Q222"/>
    <mergeCell ref="K209:L209"/>
    <mergeCell ref="M209:N209"/>
    <mergeCell ref="B212:C212"/>
    <mergeCell ref="B213:C213"/>
    <mergeCell ref="B214:C214"/>
    <mergeCell ref="B215:C215"/>
    <mergeCell ref="B207:C211"/>
    <mergeCell ref="D207:D211"/>
    <mergeCell ref="E207:E210"/>
    <mergeCell ref="F207:F210"/>
    <mergeCell ref="G207:O207"/>
    <mergeCell ref="P207:P210"/>
    <mergeCell ref="G208:G210"/>
    <mergeCell ref="H208:N208"/>
    <mergeCell ref="O208:O210"/>
    <mergeCell ref="I209:J209"/>
    <mergeCell ref="B201:C201"/>
    <mergeCell ref="B202:C202"/>
    <mergeCell ref="B203:C203"/>
    <mergeCell ref="B204:C204"/>
    <mergeCell ref="B206:C206"/>
    <mergeCell ref="N206:P206"/>
    <mergeCell ref="G197:G199"/>
    <mergeCell ref="H197:N197"/>
    <mergeCell ref="O197:O199"/>
    <mergeCell ref="I198:J198"/>
    <mergeCell ref="K198:L198"/>
    <mergeCell ref="M198:N198"/>
    <mergeCell ref="B193:I193"/>
    <mergeCell ref="K193:L193"/>
    <mergeCell ref="B194:C194"/>
    <mergeCell ref="N195:P195"/>
    <mergeCell ref="B196:C200"/>
    <mergeCell ref="D196:D200"/>
    <mergeCell ref="E196:E199"/>
    <mergeCell ref="F196:F199"/>
    <mergeCell ref="G196:O196"/>
    <mergeCell ref="P196:P199"/>
    <mergeCell ref="B188:C188"/>
    <mergeCell ref="L188:L190"/>
    <mergeCell ref="B189:C189"/>
    <mergeCell ref="B190:C190"/>
    <mergeCell ref="B191:C191"/>
    <mergeCell ref="K191:L191"/>
    <mergeCell ref="G184:G186"/>
    <mergeCell ref="H184:J184"/>
    <mergeCell ref="K184:K186"/>
    <mergeCell ref="H185:H186"/>
    <mergeCell ref="I185:I186"/>
    <mergeCell ref="J185:J186"/>
    <mergeCell ref="B180:C180"/>
    <mergeCell ref="K180:L180"/>
    <mergeCell ref="B182:J182"/>
    <mergeCell ref="K182:L182"/>
    <mergeCell ref="B183:C187"/>
    <mergeCell ref="D183:D187"/>
    <mergeCell ref="E183:E186"/>
    <mergeCell ref="F183:F186"/>
    <mergeCell ref="H183:K183"/>
    <mergeCell ref="L183:L187"/>
    <mergeCell ref="I174:I175"/>
    <mergeCell ref="J174:J175"/>
    <mergeCell ref="B177:C177"/>
    <mergeCell ref="L177:L179"/>
    <mergeCell ref="B178:C178"/>
    <mergeCell ref="B179:C179"/>
    <mergeCell ref="B172:C176"/>
    <mergeCell ref="D172:D176"/>
    <mergeCell ref="E172:E175"/>
    <mergeCell ref="F172:F175"/>
    <mergeCell ref="H172:K172"/>
    <mergeCell ref="L172:L176"/>
    <mergeCell ref="G173:G175"/>
    <mergeCell ref="H173:J173"/>
    <mergeCell ref="K173:K175"/>
    <mergeCell ref="H174:H175"/>
    <mergeCell ref="B166:C166"/>
    <mergeCell ref="B167:C167"/>
    <mergeCell ref="B168:C168"/>
    <mergeCell ref="B169:C169"/>
    <mergeCell ref="B171:J171"/>
    <mergeCell ref="K171:L171"/>
    <mergeCell ref="P161:P164"/>
    <mergeCell ref="G162:G164"/>
    <mergeCell ref="H162:N162"/>
    <mergeCell ref="O162:O164"/>
    <mergeCell ref="I163:J163"/>
    <mergeCell ref="K163:L163"/>
    <mergeCell ref="M163:N163"/>
    <mergeCell ref="B160:C160"/>
    <mergeCell ref="B161:C165"/>
    <mergeCell ref="D161:D165"/>
    <mergeCell ref="E161:E164"/>
    <mergeCell ref="F161:F164"/>
    <mergeCell ref="G161:O161"/>
    <mergeCell ref="K152:L152"/>
    <mergeCell ref="M152:N152"/>
    <mergeCell ref="B155:C155"/>
    <mergeCell ref="B156:C156"/>
    <mergeCell ref="B157:C157"/>
    <mergeCell ref="B158:C158"/>
    <mergeCell ref="B150:C154"/>
    <mergeCell ref="D150:D154"/>
    <mergeCell ref="E150:E153"/>
    <mergeCell ref="F150:F153"/>
    <mergeCell ref="G150:O150"/>
    <mergeCell ref="P150:P153"/>
    <mergeCell ref="G151:G153"/>
    <mergeCell ref="H151:N151"/>
    <mergeCell ref="O151:O153"/>
    <mergeCell ref="I152:J152"/>
    <mergeCell ref="B143:C143"/>
    <mergeCell ref="R143:R145"/>
    <mergeCell ref="B144:C144"/>
    <mergeCell ref="B145:C145"/>
    <mergeCell ref="B146:C146"/>
    <mergeCell ref="B147:N147"/>
    <mergeCell ref="S139:S142"/>
    <mergeCell ref="T139:T142"/>
    <mergeCell ref="U139:U142"/>
    <mergeCell ref="V139:V142"/>
    <mergeCell ref="W139:W142"/>
    <mergeCell ref="I140:J140"/>
    <mergeCell ref="K140:L140"/>
    <mergeCell ref="M140:N140"/>
    <mergeCell ref="B138:C142"/>
    <mergeCell ref="D138:D142"/>
    <mergeCell ref="E138:E141"/>
    <mergeCell ref="F138:F141"/>
    <mergeCell ref="G138:O138"/>
    <mergeCell ref="R138:W138"/>
    <mergeCell ref="G139:G141"/>
    <mergeCell ref="H139:N139"/>
    <mergeCell ref="O139:O141"/>
    <mergeCell ref="R139:R142"/>
    <mergeCell ref="B130:C130"/>
    <mergeCell ref="R130:R132"/>
    <mergeCell ref="B131:C131"/>
    <mergeCell ref="B132:C132"/>
    <mergeCell ref="B133:C133"/>
    <mergeCell ref="B134:M134"/>
    <mergeCell ref="R125:V125"/>
    <mergeCell ref="G126:G128"/>
    <mergeCell ref="H126:N126"/>
    <mergeCell ref="O126:O128"/>
    <mergeCell ref="R126:R129"/>
    <mergeCell ref="S126:S129"/>
    <mergeCell ref="T126:T129"/>
    <mergeCell ref="U126:U129"/>
    <mergeCell ref="V126:V129"/>
    <mergeCell ref="I127:J127"/>
    <mergeCell ref="J122:K122"/>
    <mergeCell ref="L122:M122"/>
    <mergeCell ref="N124:O124"/>
    <mergeCell ref="B125:C129"/>
    <mergeCell ref="D125:D129"/>
    <mergeCell ref="E125:E128"/>
    <mergeCell ref="F125:F128"/>
    <mergeCell ref="G125:O125"/>
    <mergeCell ref="K127:L127"/>
    <mergeCell ref="M127:N127"/>
    <mergeCell ref="H118:O118"/>
    <mergeCell ref="J119:K119"/>
    <mergeCell ref="L119:M119"/>
    <mergeCell ref="J120:K120"/>
    <mergeCell ref="L120:M120"/>
    <mergeCell ref="J121:K121"/>
    <mergeCell ref="L121:M121"/>
    <mergeCell ref="B111:C111"/>
    <mergeCell ref="R111:R113"/>
    <mergeCell ref="B112:C112"/>
    <mergeCell ref="B113:C113"/>
    <mergeCell ref="B114:C114"/>
    <mergeCell ref="H117:O117"/>
    <mergeCell ref="R106:V106"/>
    <mergeCell ref="G107:G109"/>
    <mergeCell ref="H107:N107"/>
    <mergeCell ref="O107:O109"/>
    <mergeCell ref="R107:R110"/>
    <mergeCell ref="S107:S110"/>
    <mergeCell ref="T107:T110"/>
    <mergeCell ref="U107:U110"/>
    <mergeCell ref="V107:V110"/>
    <mergeCell ref="I108:J108"/>
    <mergeCell ref="J103:K103"/>
    <mergeCell ref="L103:M103"/>
    <mergeCell ref="B106:C110"/>
    <mergeCell ref="D106:D110"/>
    <mergeCell ref="E106:E109"/>
    <mergeCell ref="F106:F109"/>
    <mergeCell ref="G106:O106"/>
    <mergeCell ref="K108:L108"/>
    <mergeCell ref="M108:N108"/>
    <mergeCell ref="H99:O99"/>
    <mergeCell ref="J100:K100"/>
    <mergeCell ref="L100:M100"/>
    <mergeCell ref="J101:K101"/>
    <mergeCell ref="L101:M101"/>
    <mergeCell ref="J102:K102"/>
    <mergeCell ref="L102:M102"/>
    <mergeCell ref="B92:C92"/>
    <mergeCell ref="R92:R94"/>
    <mergeCell ref="B93:C93"/>
    <mergeCell ref="B94:C94"/>
    <mergeCell ref="B95:C95"/>
    <mergeCell ref="H98:O98"/>
    <mergeCell ref="N86:O86"/>
    <mergeCell ref="B87:C91"/>
    <mergeCell ref="D87:D91"/>
    <mergeCell ref="E87:E90"/>
    <mergeCell ref="F87:F90"/>
    <mergeCell ref="G87:O87"/>
    <mergeCell ref="M89:N89"/>
    <mergeCell ref="B79:C79"/>
    <mergeCell ref="R79:R81"/>
    <mergeCell ref="B80:C80"/>
    <mergeCell ref="B81:C81"/>
    <mergeCell ref="B82:C82"/>
    <mergeCell ref="B83:N83"/>
    <mergeCell ref="R87:U87"/>
    <mergeCell ref="G88:G90"/>
    <mergeCell ref="H88:N88"/>
    <mergeCell ref="O88:O90"/>
    <mergeCell ref="R88:R91"/>
    <mergeCell ref="S88:S91"/>
    <mergeCell ref="T88:T91"/>
    <mergeCell ref="U88:U91"/>
    <mergeCell ref="I89:J89"/>
    <mergeCell ref="K89:L89"/>
    <mergeCell ref="R74:W74"/>
    <mergeCell ref="G75:G77"/>
    <mergeCell ref="H75:N75"/>
    <mergeCell ref="O75:O77"/>
    <mergeCell ref="R75:R78"/>
    <mergeCell ref="S75:S78"/>
    <mergeCell ref="T75:T78"/>
    <mergeCell ref="U75:U78"/>
    <mergeCell ref="V75:V78"/>
    <mergeCell ref="W75:W78"/>
    <mergeCell ref="N73:O73"/>
    <mergeCell ref="B74:C78"/>
    <mergeCell ref="D74:D78"/>
    <mergeCell ref="E74:E77"/>
    <mergeCell ref="F74:F77"/>
    <mergeCell ref="G74:O74"/>
    <mergeCell ref="I76:J76"/>
    <mergeCell ref="K76:L76"/>
    <mergeCell ref="M76:N76"/>
    <mergeCell ref="B66:C66"/>
    <mergeCell ref="R66:R68"/>
    <mergeCell ref="B67:C67"/>
    <mergeCell ref="B68:C68"/>
    <mergeCell ref="B69:C69"/>
    <mergeCell ref="B70:N70"/>
    <mergeCell ref="R61:V61"/>
    <mergeCell ref="G62:G64"/>
    <mergeCell ref="H62:N62"/>
    <mergeCell ref="O62:O64"/>
    <mergeCell ref="R62:R65"/>
    <mergeCell ref="S62:S65"/>
    <mergeCell ref="T62:T65"/>
    <mergeCell ref="U62:U65"/>
    <mergeCell ref="V62:V65"/>
    <mergeCell ref="I63:J63"/>
    <mergeCell ref="J58:K58"/>
    <mergeCell ref="L58:M58"/>
    <mergeCell ref="N60:O60"/>
    <mergeCell ref="B61:C65"/>
    <mergeCell ref="D61:D65"/>
    <mergeCell ref="E61:E64"/>
    <mergeCell ref="F61:F64"/>
    <mergeCell ref="G61:O61"/>
    <mergeCell ref="K63:L63"/>
    <mergeCell ref="M63:N63"/>
    <mergeCell ref="H54:O54"/>
    <mergeCell ref="J55:K55"/>
    <mergeCell ref="L55:M55"/>
    <mergeCell ref="J56:K56"/>
    <mergeCell ref="L56:M56"/>
    <mergeCell ref="J57:K57"/>
    <mergeCell ref="L57:M57"/>
    <mergeCell ref="B47:C47"/>
    <mergeCell ref="R47:R49"/>
    <mergeCell ref="B48:C48"/>
    <mergeCell ref="B49:C49"/>
    <mergeCell ref="B50:C50"/>
    <mergeCell ref="H53:O53"/>
    <mergeCell ref="R42:V42"/>
    <mergeCell ref="G43:G45"/>
    <mergeCell ref="H43:N43"/>
    <mergeCell ref="O43:O45"/>
    <mergeCell ref="R43:R46"/>
    <mergeCell ref="S43:S46"/>
    <mergeCell ref="T43:T46"/>
    <mergeCell ref="U43:U46"/>
    <mergeCell ref="V43:V46"/>
    <mergeCell ref="I44:J44"/>
    <mergeCell ref="J38:K38"/>
    <mergeCell ref="L38:M38"/>
    <mergeCell ref="B42:C46"/>
    <mergeCell ref="D42:D46"/>
    <mergeCell ref="E42:E45"/>
    <mergeCell ref="F42:F45"/>
    <mergeCell ref="G42:O42"/>
    <mergeCell ref="K44:L44"/>
    <mergeCell ref="M44:N44"/>
    <mergeCell ref="H34:O34"/>
    <mergeCell ref="J35:K35"/>
    <mergeCell ref="L35:M35"/>
    <mergeCell ref="J36:K36"/>
    <mergeCell ref="L36:M36"/>
    <mergeCell ref="J37:K37"/>
    <mergeCell ref="L37:M37"/>
    <mergeCell ref="B27:C27"/>
    <mergeCell ref="R27:R29"/>
    <mergeCell ref="B28:C28"/>
    <mergeCell ref="B29:C29"/>
    <mergeCell ref="B30:C30"/>
    <mergeCell ref="H33:O33"/>
    <mergeCell ref="B3:H3"/>
    <mergeCell ref="N21:O21"/>
    <mergeCell ref="B22:C26"/>
    <mergeCell ref="D22:D26"/>
    <mergeCell ref="E22:E25"/>
    <mergeCell ref="F22:F25"/>
    <mergeCell ref="G22:O22"/>
    <mergeCell ref="M24:N24"/>
    <mergeCell ref="R22:U22"/>
    <mergeCell ref="G23:G25"/>
    <mergeCell ref="H23:N23"/>
    <mergeCell ref="O23:O25"/>
    <mergeCell ref="R23:R26"/>
    <mergeCell ref="S23:S26"/>
    <mergeCell ref="T23:T26"/>
    <mergeCell ref="U23:U26"/>
    <mergeCell ref="I24:J24"/>
    <mergeCell ref="K24:L24"/>
  </mergeCells>
  <phoneticPr fontId="11"/>
  <conditionalFormatting sqref="R20:W145">
    <cfRule type="cellIs" dxfId="0" priority="1" stopIfTrue="1" operator="equal">
      <formula>"エラー"</formula>
    </cfRule>
  </conditionalFormatting>
  <dataValidations count="9">
    <dataValidation type="list" allowBlank="1" showInputMessage="1" showErrorMessage="1" sqref="J120:M122 J101:M103" xr:uid="{DE0D824A-F21D-4D8A-ACB9-2C069F614B13}">
      <formula1>"2021年度,2022年度,2023年度,2024年度,2025年度以降"</formula1>
    </dataValidation>
    <dataValidation type="list" allowBlank="1" showDropDown="1" showInputMessage="1" showErrorMessage="1" sqref="D47:D49 D111:D113" xr:uid="{F772DE93-A77A-4B77-AAD6-8FA026401873}">
      <formula1>"○"</formula1>
    </dataValidation>
    <dataValidation imeMode="halfAlpha" allowBlank="1" showInputMessage="1" showErrorMessage="1" sqref="F143:F145 F155:F157 F188:K190 F130:F132 F201:F203 F92:F94 F111:F113 F79:F81 E4:H15 F27:F29 F166:F168 F212:F214 F47:F49 F66:F68 F177:K179" xr:uid="{BE3F0889-976F-4975-9A6A-D1519D79C775}"/>
    <dataValidation type="list" allowBlank="1" showInputMessage="1" showErrorMessage="1" sqref="D27:D29 D92:D94" xr:uid="{29334C9E-B77A-4E08-99A4-F0451817D458}">
      <formula1>"○"</formula1>
    </dataValidation>
    <dataValidation type="whole" imeMode="halfAlpha" allowBlank="1" showInputMessage="1" showErrorMessage="1" error="「半角数字」で棟数を記入してください。" sqref="E27:E29 G27:G29 K92:N94 E47:E49 G47:G49 K111:N113 E92:E94 G92:G94 K47:N49 E111:E113 G111:G113 I166:N168 E155:E157 G155:G157 K27:N29 E166:E168 G166:G168 I155:N157" xr:uid="{15D5CE09-89CE-4C0D-8ECE-3C14C715E795}">
      <formula1>0</formula1>
      <formula2>1000</formula2>
    </dataValidation>
    <dataValidation type="decimal" imeMode="halfAlpha" allowBlank="1" showInputMessage="1" showErrorMessage="1" error="「半角数字」で面積を記入してください。" sqref="E66:E68 G66:G68 I66:N68 E79:E81 G79:G81 I79:N81 E130:E132 G130:G132 I130:N132 E143:E145 G143:G145 I143:N145 E201:E203 G201:G203 I201:N203 E212:E214 G212:G214 I212:N214" xr:uid="{ED744FD2-BDBE-40E5-8957-74E8764712DE}">
      <formula1>0</formula1>
      <formula2>1000000000000000000</formula2>
    </dataValidation>
    <dataValidation type="whole" imeMode="halfAlpha" allowBlank="1" showInputMessage="1" showErrorMessage="1" error="「半角数字」で棟数を記入してください。" prompt="IS値が0.6以上で耐震改修の必要がない建物数を記載すること。" sqref="I27:I29 I47:I49 I92:I94 I111:I113" xr:uid="{B58A38AB-A531-4D31-8F34-8CB480789D5A}">
      <formula1>0</formula1>
      <formula2>1000</formula2>
    </dataValidation>
    <dataValidation type="whole" imeMode="halfAlpha" allowBlank="1" showInputMessage="1" showErrorMessage="1" error="「半角数字」で棟数を記入してください。" prompt="耐震改修の結果、IS値が「0.6」以上になった建物数を記載すること。" sqref="J47:J49 J111:J113 J92:J94 J27:J29" xr:uid="{A49CCC8C-860C-46F4-AEC5-7D549CABC95C}">
      <formula1>0</formula1>
      <formula2>1000</formula2>
    </dataValidation>
    <dataValidation type="list" allowBlank="1" showInputMessage="1" showErrorMessage="1" sqref="J36:M38 J56:M58" xr:uid="{3AA68555-273A-40F5-919B-B97119407A20}">
      <formula1>"2019年度,2020年度,2021年度,2022年度,2023年度,2024年度,2025年度以降"</formula1>
    </dataValidation>
  </dataValidations>
  <printOptions horizontalCentered="1" verticalCentered="1"/>
  <pageMargins left="0.59055118110236227" right="0.59055118110236227" top="0.59055118110236227" bottom="0.59055118110236227" header="0.51181102362204722" footer="0.51181102362204722"/>
  <pageSetup paperSize="9" scale="48" fitToHeight="0" orientation="portrait" cellComments="asDisplayed" r:id="rId1"/>
  <headerFooter alignWithMargins="0"/>
  <rowBreaks count="2" manualBreakCount="2">
    <brk id="84" max="16" man="1"/>
    <brk id="216" max="16"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01_チェック表</vt:lpstr>
      <vt:lpstr>02_様式7-1</vt:lpstr>
      <vt:lpstr>03_様式7-2</vt:lpstr>
      <vt:lpstr>04_様式7-3</vt:lpstr>
      <vt:lpstr>05_見積書整理表</vt:lpstr>
      <vt:lpstr>06-1_説明一覧  (実施設計費)</vt:lpstr>
      <vt:lpstr>06-2_説明一覧 （工事費）</vt:lpstr>
      <vt:lpstr>07_採択理由書</vt:lpstr>
      <vt:lpstr>08_私立高等学校等実態調査</vt:lpstr>
      <vt:lpstr>Sheet4</vt:lpstr>
      <vt:lpstr>'01_チェック表'!Print_Area</vt:lpstr>
      <vt:lpstr>'02_様式7-1'!Print_Area</vt:lpstr>
      <vt:lpstr>'03_様式7-2'!Print_Area</vt:lpstr>
      <vt:lpstr>'04_様式7-3'!Print_Area</vt:lpstr>
      <vt:lpstr>'05_見積書整理表'!Print_Area</vt:lpstr>
      <vt:lpstr>'06-1_説明一覧  (実施設計費)'!Print_Area</vt:lpstr>
      <vt:lpstr>'06-2_説明一覧 （工事費）'!Print_Area</vt:lpstr>
      <vt:lpstr>'07_採択理由書'!Print_Area</vt:lpstr>
      <vt:lpstr>'08_私立高等学校等実態調査'!Print_Area</vt:lpstr>
      <vt:lpstr>'06-1_説明一覧  (実施設計費)'!Print_Titles</vt:lpstr>
      <vt:lpstr>'06-2_説明一覧 （工事費）'!Print_Titles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文部科学省</dc:creator>
  <cp:keywords/>
  <dc:description/>
  <cp:lastModifiedBy>廣瀬暁子</cp:lastModifiedBy>
  <cp:revision/>
  <dcterms:created xsi:type="dcterms:W3CDTF">2013-01-28T13:40:42Z</dcterms:created>
  <dcterms:modified xsi:type="dcterms:W3CDTF">2026-02-16T02:48:15Z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2023-03-23T05:58:02Z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12722d1d-a6cc-4ecb-a529-48a9c965613a</vt:lpwstr>
  </property>
  <property fmtid="{D5CDD505-2E9C-101B-9397-08002B2CF9AE}" pid="8" name="MSIP_Label_d899a617-f30e-4fb8-b81c-fb6d0b94ac5b_ContentBits">
    <vt:lpwstr>0</vt:lpwstr>
  </property>
</Properties>
</file>