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X:\専各係\私立専修学校各種学校事務処理手引き\100＿作業R6\作業用原稿（更新用）\Ⅱ　専修学校・各種学校様式集\Ⅱ－３　添付書類の様式\"/>
    </mc:Choice>
  </mc:AlternateContent>
  <xr:revisionPtr revIDLastSave="0" documentId="13_ncr:1_{2D52FCC0-DF0F-45B7-B988-1F45A68BAD73}" xr6:coauthVersionLast="47" xr6:coauthVersionMax="47" xr10:uidLastSave="{00000000-0000-0000-0000-000000000000}"/>
  <bookViews>
    <workbookView xWindow="2790" yWindow="2010" windowWidth="21165" windowHeight="10635" tabRatio="787" xr2:uid="{00000000-000D-0000-FFFF-FFFF00000000}"/>
  </bookViews>
  <sheets>
    <sheet name="１　事業活動収支" sheetId="3" r:id="rId1"/>
    <sheet name="２学費変更内容（〇〇学科・〇〇コース）" sheetId="15" r:id="rId2"/>
    <sheet name="３入学年度別納付額対照表（〇〇学科・コース）" sheetId="12" r:id="rId3"/>
    <sheet name="４（該当ある場合作成）資金計画（学校別）" sheetId="14" r:id="rId4"/>
    <sheet name="５（学費変更に関する確認表）" sheetId="16" r:id="rId5"/>
  </sheets>
  <externalReferences>
    <externalReference r:id="rId6"/>
    <externalReference r:id="rId7"/>
  </externalReferences>
  <definedNames>
    <definedName name="_xlnm.Print_Area" localSheetId="0">'１　事業活動収支'!$B$2:$T$51</definedName>
    <definedName name="_xlnm.Print_Area" localSheetId="1">'２学費変更内容（〇〇学科・〇〇コース）'!$B$2:$AD$55</definedName>
    <definedName name="_xlnm.Print_Area" localSheetId="2">'３入学年度別納付額対照表（〇〇学科・コース）'!$B$2:$I$28</definedName>
    <definedName name="_xlnm.Print_Area" localSheetId="3">'４（該当ある場合作成）資金計画（学校別）'!$B$2:$P$37</definedName>
    <definedName name="_xlnm.Print_Area" localSheetId="4">'５（学費変更に関する確認表）'!$B$2:$E$28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6" i="3" l="1"/>
  <c r="M16" i="3"/>
  <c r="J16" i="3"/>
  <c r="B29" i="14"/>
  <c r="B3" i="14"/>
  <c r="B23" i="14"/>
  <c r="F10" i="12"/>
  <c r="E16" i="12"/>
  <c r="E14" i="12"/>
  <c r="F16" i="12" s="1"/>
  <c r="E12" i="12"/>
  <c r="F14" i="12" s="1"/>
  <c r="E10" i="12"/>
  <c r="F12" i="12" s="1"/>
  <c r="E5" i="12"/>
  <c r="F5" i="12"/>
  <c r="F3" i="15"/>
  <c r="R11" i="3"/>
  <c r="O11" i="3"/>
  <c r="I11" i="3"/>
  <c r="L11" i="3"/>
  <c r="J22" i="3"/>
  <c r="F8" i="12"/>
  <c r="E8" i="12"/>
  <c r="E7" i="12"/>
  <c r="E25" i="12" s="1"/>
  <c r="F7" i="12"/>
  <c r="F25" i="12" s="1"/>
  <c r="Z48" i="15"/>
  <c r="R25" i="15"/>
  <c r="R24" i="15"/>
  <c r="G24" i="15"/>
  <c r="R39" i="15"/>
  <c r="R38" i="15"/>
  <c r="G39" i="15"/>
  <c r="G38" i="15"/>
  <c r="G25" i="15"/>
  <c r="AB51" i="15" l="1"/>
  <c r="AC50" i="15"/>
  <c r="Z50" i="15"/>
  <c r="U50" i="15"/>
  <c r="O50" i="15"/>
  <c r="J50" i="15"/>
  <c r="AB49" i="15"/>
  <c r="R49" i="15"/>
  <c r="G49" i="15"/>
  <c r="AC48" i="15"/>
  <c r="U48" i="15"/>
  <c r="O48" i="15"/>
  <c r="J48" i="15"/>
  <c r="G47" i="15"/>
  <c r="AC46" i="15"/>
  <c r="Z46" i="15"/>
  <c r="U46" i="15"/>
  <c r="O46" i="15"/>
  <c r="J46" i="15"/>
  <c r="AB45" i="15"/>
  <c r="R45" i="15"/>
  <c r="G45" i="15"/>
  <c r="AC44" i="15"/>
  <c r="Z44" i="15"/>
  <c r="U44" i="15"/>
  <c r="O44" i="15"/>
  <c r="J44" i="15"/>
  <c r="AB43" i="15"/>
  <c r="R43" i="15"/>
  <c r="G43" i="15"/>
  <c r="AC42" i="15"/>
  <c r="Z42" i="15"/>
  <c r="U42" i="15"/>
  <c r="O42" i="15"/>
  <c r="J42" i="15"/>
  <c r="AB41" i="15"/>
  <c r="R41" i="15"/>
  <c r="G41" i="15"/>
  <c r="AC40" i="15"/>
  <c r="Z40" i="15"/>
  <c r="U40" i="15"/>
  <c r="AB38" i="15" s="1"/>
  <c r="O40" i="15"/>
  <c r="J40" i="15"/>
  <c r="AC37" i="15"/>
  <c r="Z37" i="15"/>
  <c r="U37" i="15"/>
  <c r="O37" i="15"/>
  <c r="J37" i="15"/>
  <c r="AB36" i="15"/>
  <c r="R36" i="15"/>
  <c r="G36" i="15"/>
  <c r="AC35" i="15"/>
  <c r="Z35" i="15"/>
  <c r="U35" i="15"/>
  <c r="O35" i="15"/>
  <c r="J35" i="15"/>
  <c r="AB34" i="15"/>
  <c r="R34" i="15"/>
  <c r="G34" i="15"/>
  <c r="AC33" i="15"/>
  <c r="Z33" i="15"/>
  <c r="U33" i="15"/>
  <c r="O33" i="15"/>
  <c r="J33" i="15"/>
  <c r="AB32" i="15"/>
  <c r="R32" i="15"/>
  <c r="G32" i="15"/>
  <c r="AC31" i="15"/>
  <c r="Z31" i="15"/>
  <c r="U31" i="15"/>
  <c r="O31" i="15"/>
  <c r="J31" i="15"/>
  <c r="AB30" i="15"/>
  <c r="R30" i="15"/>
  <c r="G30" i="15"/>
  <c r="AC29" i="15"/>
  <c r="Z29" i="15"/>
  <c r="U29" i="15"/>
  <c r="O29" i="15"/>
  <c r="J29" i="15"/>
  <c r="AB28" i="15"/>
  <c r="R28" i="15"/>
  <c r="G28" i="15"/>
  <c r="AC27" i="15"/>
  <c r="Z27" i="15"/>
  <c r="U27" i="15"/>
  <c r="O27" i="15"/>
  <c r="J27" i="15"/>
  <c r="AB26" i="15"/>
  <c r="R26" i="15"/>
  <c r="G26" i="15"/>
  <c r="AB24" i="15"/>
  <c r="AC23" i="15"/>
  <c r="Y23" i="15"/>
  <c r="N23" i="15"/>
  <c r="AB22" i="15"/>
  <c r="R22" i="15"/>
  <c r="G22" i="15"/>
  <c r="AC21" i="15"/>
  <c r="AB20" i="15"/>
  <c r="R20" i="15"/>
  <c r="G20" i="15"/>
  <c r="AC19" i="15"/>
  <c r="U19" i="15"/>
  <c r="J19" i="15"/>
  <c r="AB18" i="15"/>
  <c r="R18" i="15"/>
  <c r="G18" i="15"/>
  <c r="AC17" i="15"/>
  <c r="U17" i="15"/>
  <c r="J17" i="15"/>
  <c r="AB16" i="15"/>
  <c r="R16" i="15"/>
  <c r="G16" i="15"/>
  <c r="AC15" i="15"/>
  <c r="U15" i="15"/>
  <c r="J15" i="15"/>
  <c r="AB14" i="15"/>
  <c r="R14" i="15"/>
  <c r="G14" i="15"/>
  <c r="AC13" i="15"/>
  <c r="U13" i="15"/>
  <c r="J13" i="15"/>
  <c r="AB12" i="15"/>
  <c r="R12" i="15"/>
  <c r="G12" i="15"/>
  <c r="AC11" i="15"/>
  <c r="U11" i="15"/>
  <c r="J11" i="15"/>
  <c r="AB10" i="15"/>
  <c r="R10" i="15"/>
  <c r="G10" i="15"/>
  <c r="AC9" i="15"/>
  <c r="U9" i="15"/>
  <c r="J9" i="15"/>
  <c r="AB8" i="15"/>
  <c r="R8" i="15"/>
  <c r="G8" i="15"/>
  <c r="AB7" i="15"/>
  <c r="R7" i="15"/>
  <c r="Q51" i="15" s="1"/>
  <c r="G7" i="15"/>
  <c r="AD2" i="15"/>
  <c r="F51" i="15" l="1"/>
  <c r="R47" i="15"/>
  <c r="AB47" i="15" s="1"/>
  <c r="O28" i="14"/>
  <c r="E27" i="14"/>
  <c r="R20" i="14"/>
  <c r="Q20" i="14"/>
  <c r="N20" i="14"/>
  <c r="N13" i="14"/>
  <c r="P2" i="14"/>
  <c r="F18" i="12" l="1"/>
  <c r="R46" i="3" l="1"/>
  <c r="O46" i="3"/>
  <c r="L46" i="3"/>
  <c r="I46" i="3"/>
  <c r="R45" i="3"/>
  <c r="O45" i="3"/>
  <c r="L45" i="3"/>
  <c r="I45" i="3"/>
  <c r="R47" i="3" l="1"/>
  <c r="R44" i="3"/>
  <c r="O47" i="3"/>
  <c r="O44" i="3"/>
  <c r="L47" i="3"/>
  <c r="L44" i="3"/>
  <c r="I38" i="3"/>
  <c r="F24" i="12" l="1"/>
  <c r="E24" i="12"/>
  <c r="F22" i="12"/>
  <c r="E22" i="12"/>
  <c r="F20" i="12"/>
  <c r="E20" i="12"/>
  <c r="E18" i="12"/>
  <c r="P22" i="3" l="1"/>
  <c r="P23" i="3"/>
  <c r="P24" i="3"/>
  <c r="P25" i="3"/>
  <c r="P26" i="3"/>
  <c r="P21" i="3"/>
  <c r="M22" i="3"/>
  <c r="M23" i="3"/>
  <c r="M24" i="3"/>
  <c r="M25" i="3"/>
  <c r="M26" i="3"/>
  <c r="M21" i="3"/>
  <c r="J23" i="3"/>
  <c r="J24" i="3"/>
  <c r="J25" i="3"/>
  <c r="J26" i="3"/>
  <c r="J21" i="3"/>
  <c r="O19" i="3"/>
  <c r="P19" i="3" s="1"/>
  <c r="M43" i="3"/>
  <c r="L43" i="3"/>
  <c r="R43" i="3"/>
  <c r="I41" i="3"/>
  <c r="J41" i="3" s="1"/>
  <c r="M42" i="3"/>
  <c r="P40" i="3"/>
  <c r="P39" i="3"/>
  <c r="M41" i="3"/>
  <c r="M40" i="3"/>
  <c r="M39" i="3"/>
  <c r="J40" i="3"/>
  <c r="J39" i="3"/>
  <c r="P37" i="3"/>
  <c r="P36" i="3"/>
  <c r="M38" i="3"/>
  <c r="M37" i="3"/>
  <c r="M36" i="3"/>
  <c r="J37" i="3"/>
  <c r="J36" i="3"/>
  <c r="R42" i="3"/>
  <c r="L42" i="3"/>
  <c r="R41" i="3"/>
  <c r="O41" i="3"/>
  <c r="P41" i="3" s="1"/>
  <c r="L41" i="3"/>
  <c r="R38" i="3"/>
  <c r="O38" i="3"/>
  <c r="P38" i="3" s="1"/>
  <c r="L38" i="3"/>
  <c r="J38" i="3"/>
  <c r="M35" i="3"/>
  <c r="L35" i="3"/>
  <c r="R35" i="3"/>
  <c r="I34" i="3"/>
  <c r="J34" i="3" s="1"/>
  <c r="M34" i="3"/>
  <c r="M31" i="3"/>
  <c r="R34" i="3"/>
  <c r="O34" i="3"/>
  <c r="O35" i="3" s="1"/>
  <c r="P35" i="3" s="1"/>
  <c r="L34" i="3"/>
  <c r="R31" i="3"/>
  <c r="O31" i="3"/>
  <c r="L31" i="3"/>
  <c r="I31" i="3"/>
  <c r="J31" i="3" s="1"/>
  <c r="I19" i="3"/>
  <c r="P32" i="3"/>
  <c r="P33" i="3"/>
  <c r="M33" i="3"/>
  <c r="M32" i="3"/>
  <c r="J32" i="3"/>
  <c r="J33" i="3"/>
  <c r="J29" i="3"/>
  <c r="J30" i="3"/>
  <c r="P30" i="3"/>
  <c r="P29" i="3"/>
  <c r="M30" i="3"/>
  <c r="M29" i="3"/>
  <c r="J12" i="3"/>
  <c r="J13" i="3"/>
  <c r="M28" i="3"/>
  <c r="R28" i="3"/>
  <c r="L28" i="3"/>
  <c r="L27" i="3"/>
  <c r="M27" i="3"/>
  <c r="M20" i="3"/>
  <c r="R27" i="3"/>
  <c r="I20" i="3"/>
  <c r="R20" i="3"/>
  <c r="O20" i="3"/>
  <c r="P20" i="3" s="1"/>
  <c r="L20" i="3"/>
  <c r="R19" i="3"/>
  <c r="M19" i="3"/>
  <c r="P13" i="3"/>
  <c r="P14" i="3"/>
  <c r="P15" i="3"/>
  <c r="P17" i="3"/>
  <c r="P18" i="3"/>
  <c r="P12" i="3"/>
  <c r="M18" i="3"/>
  <c r="M13" i="3"/>
  <c r="M14" i="3"/>
  <c r="M15" i="3"/>
  <c r="M17" i="3"/>
  <c r="M12" i="3"/>
  <c r="L19" i="3"/>
  <c r="J14" i="3"/>
  <c r="J15" i="3"/>
  <c r="J17" i="3"/>
  <c r="J18" i="3"/>
  <c r="J19" i="3" l="1"/>
  <c r="I44" i="3"/>
  <c r="O42" i="3"/>
  <c r="P42" i="3" s="1"/>
  <c r="P31" i="3"/>
  <c r="P34" i="3"/>
  <c r="O27" i="3"/>
  <c r="I27" i="3"/>
  <c r="J27" i="3" s="1"/>
  <c r="I42" i="3"/>
  <c r="J42" i="3" s="1"/>
  <c r="I35" i="3"/>
  <c r="J35" i="3" s="1"/>
  <c r="J20" i="3"/>
  <c r="G23" i="12"/>
  <c r="G21" i="12"/>
  <c r="G19" i="12"/>
  <c r="G17" i="12"/>
  <c r="G15" i="12"/>
  <c r="G13" i="12"/>
  <c r="G11" i="12"/>
  <c r="G9" i="12"/>
  <c r="G26" i="12"/>
  <c r="G7" i="12"/>
  <c r="G8" i="12"/>
  <c r="H3" i="12"/>
  <c r="I21" i="12"/>
  <c r="I19" i="12"/>
  <c r="I17" i="12"/>
  <c r="I15" i="12"/>
  <c r="I8" i="12"/>
  <c r="I9" i="12"/>
  <c r="I11" i="12"/>
  <c r="I13" i="12"/>
  <c r="I23" i="12"/>
  <c r="I7" i="12"/>
  <c r="O28" i="3" l="1"/>
  <c r="P27" i="3"/>
  <c r="I28" i="3"/>
  <c r="I43" i="3" s="1"/>
  <c r="G10" i="12"/>
  <c r="G12" i="12"/>
  <c r="G14" i="12"/>
  <c r="G16" i="12"/>
  <c r="G18" i="12"/>
  <c r="G20" i="12"/>
  <c r="G22" i="12"/>
  <c r="G24" i="12"/>
  <c r="O43" i="3" l="1"/>
  <c r="P28" i="3"/>
  <c r="J28" i="3"/>
  <c r="J43" i="3"/>
  <c r="I47" i="3"/>
  <c r="P43" i="3" l="1"/>
  <c r="G25" i="12"/>
  <c r="I25" i="12"/>
</calcChain>
</file>

<file path=xl/sharedStrings.xml><?xml version="1.0" encoding="utf-8"?>
<sst xmlns="http://schemas.openxmlformats.org/spreadsheetml/2006/main" count="749" uniqueCount="264">
  <si>
    <t>費目</t>
    <rPh sb="0" eb="2">
      <t>ヒモク</t>
    </rPh>
    <phoneticPr fontId="1"/>
  </si>
  <si>
    <t>変更後の学費の場合(A)</t>
    <rPh sb="0" eb="2">
      <t>ヘンコウ</t>
    </rPh>
    <rPh sb="2" eb="3">
      <t>ゴ</t>
    </rPh>
    <rPh sb="4" eb="6">
      <t>ガクヒ</t>
    </rPh>
    <rPh sb="7" eb="9">
      <t>バアイ</t>
    </rPh>
    <phoneticPr fontId="1"/>
  </si>
  <si>
    <t>上段：単価（年額）×生徒数＝計</t>
    <rPh sb="0" eb="2">
      <t>ジョウダン</t>
    </rPh>
    <rPh sb="3" eb="5">
      <t>タンカ</t>
    </rPh>
    <rPh sb="6" eb="8">
      <t>ネンガク</t>
    </rPh>
    <rPh sb="10" eb="13">
      <t>セイトスウ</t>
    </rPh>
    <rPh sb="14" eb="15">
      <t>ケイ</t>
    </rPh>
    <phoneticPr fontId="1"/>
  </si>
  <si>
    <t>下段：単価（月額・年額）、生徒数</t>
    <rPh sb="0" eb="2">
      <t>ゲダン</t>
    </rPh>
    <rPh sb="3" eb="5">
      <t>タンカ</t>
    </rPh>
    <rPh sb="6" eb="8">
      <t>ゲツガク</t>
    </rPh>
    <rPh sb="9" eb="11">
      <t>ネンガク</t>
    </rPh>
    <rPh sb="13" eb="16">
      <t>セイトスウ</t>
    </rPh>
    <phoneticPr fontId="1"/>
  </si>
  <si>
    <t>授業料</t>
    <rPh sb="0" eb="3">
      <t>ジュギョウリョウ</t>
    </rPh>
    <phoneticPr fontId="1"/>
  </si>
  <si>
    <t>入学金</t>
    <rPh sb="0" eb="3">
      <t>ニュウガクキン</t>
    </rPh>
    <phoneticPr fontId="1"/>
  </si>
  <si>
    <t>その他学則上の納付金</t>
    <rPh sb="2" eb="3">
      <t>タ</t>
    </rPh>
    <rPh sb="3" eb="5">
      <t>ガクソク</t>
    </rPh>
    <rPh sb="5" eb="6">
      <t>ジョウ</t>
    </rPh>
    <rPh sb="7" eb="10">
      <t>ノウフキン</t>
    </rPh>
    <phoneticPr fontId="1"/>
  </si>
  <si>
    <t>(注)</t>
    <rPh sb="1" eb="2">
      <t>チュウ</t>
    </rPh>
    <phoneticPr fontId="1"/>
  </si>
  <si>
    <t>学年により徴収する金額が異なる場合及び一定の条件により免除されている場合も、欄を分けて記入すること。</t>
    <rPh sb="0" eb="2">
      <t>ガクネン</t>
    </rPh>
    <rPh sb="5" eb="7">
      <t>チョウシュウ</t>
    </rPh>
    <rPh sb="9" eb="11">
      <t>キンガク</t>
    </rPh>
    <rPh sb="12" eb="13">
      <t>コト</t>
    </rPh>
    <rPh sb="15" eb="17">
      <t>バアイ</t>
    </rPh>
    <rPh sb="17" eb="18">
      <t>オヨ</t>
    </rPh>
    <rPh sb="19" eb="21">
      <t>イッテイ</t>
    </rPh>
    <rPh sb="22" eb="24">
      <t>ジョウケン</t>
    </rPh>
    <rPh sb="27" eb="29">
      <t>メンジョ</t>
    </rPh>
    <rPh sb="34" eb="36">
      <t>バアイ</t>
    </rPh>
    <rPh sb="38" eb="39">
      <t>ラン</t>
    </rPh>
    <rPh sb="40" eb="41">
      <t>ワ</t>
    </rPh>
    <rPh sb="43" eb="45">
      <t>キニュウ</t>
    </rPh>
    <phoneticPr fontId="1"/>
  </si>
  <si>
    <t>総額</t>
    <rPh sb="0" eb="1">
      <t>ソウ</t>
    </rPh>
    <rPh sb="1" eb="2">
      <t>ガク</t>
    </rPh>
    <phoneticPr fontId="1"/>
  </si>
  <si>
    <t>金額</t>
    <rPh sb="0" eb="2">
      <t>キンガク</t>
    </rPh>
    <phoneticPr fontId="1"/>
  </si>
  <si>
    <t>単価</t>
    <rPh sb="0" eb="2">
      <t>タンカ</t>
    </rPh>
    <phoneticPr fontId="1"/>
  </si>
  <si>
    <t>月</t>
    <rPh sb="0" eb="1">
      <t>ツキ</t>
    </rPh>
    <phoneticPr fontId="1"/>
  </si>
  <si>
    <t>円×12=</t>
    <rPh sb="0" eb="1">
      <t>エン</t>
    </rPh>
    <phoneticPr fontId="1"/>
  </si>
  <si>
    <t>円</t>
    <rPh sb="0" eb="1">
      <t>エン</t>
    </rPh>
    <phoneticPr fontId="1"/>
  </si>
  <si>
    <t>生徒数</t>
    <rPh sb="0" eb="3">
      <t>セイトスウ</t>
    </rPh>
    <phoneticPr fontId="1"/>
  </si>
  <si>
    <t>人</t>
    <rPh sb="0" eb="1">
      <t>ニン</t>
    </rPh>
    <phoneticPr fontId="1"/>
  </si>
  <si>
    <t>増減</t>
    <rPh sb="0" eb="2">
      <t>ゾウゲン</t>
    </rPh>
    <phoneticPr fontId="1"/>
  </si>
  <si>
    <t>上段：金額(A)-(B)</t>
    <rPh sb="0" eb="2">
      <t>ジョウダン</t>
    </rPh>
    <rPh sb="3" eb="4">
      <t>キン</t>
    </rPh>
    <rPh sb="4" eb="5">
      <t>ガク</t>
    </rPh>
    <phoneticPr fontId="1"/>
  </si>
  <si>
    <t>増減率(</t>
    <rPh sb="0" eb="2">
      <t>ゾウゲン</t>
    </rPh>
    <rPh sb="2" eb="3">
      <t>リツ</t>
    </rPh>
    <phoneticPr fontId="1"/>
  </si>
  <si>
    <t>％)</t>
    <phoneticPr fontId="1"/>
  </si>
  <si>
    <t>下段：単価の増減率</t>
    <rPh sb="0" eb="2">
      <t>ゲダン</t>
    </rPh>
    <rPh sb="3" eb="5">
      <t>タンカ</t>
    </rPh>
    <rPh sb="6" eb="8">
      <t>ゾウゲン</t>
    </rPh>
    <rPh sb="8" eb="9">
      <t>リツ</t>
    </rPh>
    <phoneticPr fontId="1"/>
  </si>
  <si>
    <t>現行の学費の場合(B)</t>
    <rPh sb="0" eb="2">
      <t>ゲンコウ</t>
    </rPh>
    <rPh sb="3" eb="5">
      <t>ガクヒ</t>
    </rPh>
    <rPh sb="6" eb="8">
      <t>バアイ</t>
    </rPh>
    <phoneticPr fontId="1"/>
  </si>
  <si>
    <t>合計</t>
    <rPh sb="0" eb="2">
      <t>ゴウケイ</t>
    </rPh>
    <phoneticPr fontId="1"/>
  </si>
  <si>
    <t>２</t>
    <phoneticPr fontId="1"/>
  </si>
  <si>
    <t>３</t>
    <phoneticPr fontId="1"/>
  </si>
  <si>
    <t>４</t>
    <phoneticPr fontId="1"/>
  </si>
  <si>
    <t>学校名</t>
    <rPh sb="0" eb="2">
      <t>ガッコウ</t>
    </rPh>
    <rPh sb="2" eb="3">
      <t>メイ</t>
    </rPh>
    <phoneticPr fontId="1"/>
  </si>
  <si>
    <t>電話番号</t>
    <rPh sb="0" eb="2">
      <t>デンワ</t>
    </rPh>
    <rPh sb="2" eb="4">
      <t>バンゴウ</t>
    </rPh>
    <phoneticPr fontId="1"/>
  </si>
  <si>
    <t>作成者氏名</t>
    <rPh sb="0" eb="3">
      <t>サクセイシャ</t>
    </rPh>
    <rPh sb="3" eb="5">
      <t>シメイ</t>
    </rPh>
    <phoneticPr fontId="1"/>
  </si>
  <si>
    <t>（単位：千円）</t>
    <rPh sb="1" eb="3">
      <t>タンイ</t>
    </rPh>
    <rPh sb="4" eb="6">
      <t>センエン</t>
    </rPh>
    <phoneticPr fontId="1"/>
  </si>
  <si>
    <t>科目</t>
    <rPh sb="0" eb="2">
      <t>カモク</t>
    </rPh>
    <phoneticPr fontId="1"/>
  </si>
  <si>
    <t>対前年度
増減率</t>
    <rPh sb="0" eb="1">
      <t>タイ</t>
    </rPh>
    <rPh sb="1" eb="4">
      <t>ゼンネンド</t>
    </rPh>
    <rPh sb="5" eb="7">
      <t>ゾウゲン</t>
    </rPh>
    <rPh sb="7" eb="8">
      <t>リツ</t>
    </rPh>
    <phoneticPr fontId="1"/>
  </si>
  <si>
    <t>　生徒等納付金</t>
    <rPh sb="1" eb="3">
      <t>セイト</t>
    </rPh>
    <rPh sb="3" eb="4">
      <t>ナド</t>
    </rPh>
    <rPh sb="4" eb="7">
      <t>ノウフキン</t>
    </rPh>
    <phoneticPr fontId="1"/>
  </si>
  <si>
    <t>　手数料</t>
    <rPh sb="1" eb="4">
      <t>テスウリョウ</t>
    </rPh>
    <phoneticPr fontId="1"/>
  </si>
  <si>
    <t>　寄付金</t>
    <rPh sb="1" eb="4">
      <t>キフキン</t>
    </rPh>
    <phoneticPr fontId="1"/>
  </si>
  <si>
    <t>　資産売却差額</t>
    <rPh sb="1" eb="3">
      <t>シサン</t>
    </rPh>
    <rPh sb="3" eb="5">
      <t>バイキャク</t>
    </rPh>
    <rPh sb="5" eb="7">
      <t>サガク</t>
    </rPh>
    <phoneticPr fontId="1"/>
  </si>
  <si>
    <t>　雑収入</t>
    <rPh sb="1" eb="4">
      <t>ザッシュウニュウ</t>
    </rPh>
    <phoneticPr fontId="1"/>
  </si>
  <si>
    <t>(A)</t>
    <phoneticPr fontId="1"/>
  </si>
  <si>
    <t>　人件費</t>
    <rPh sb="1" eb="4">
      <t>ジンケンヒ</t>
    </rPh>
    <phoneticPr fontId="1"/>
  </si>
  <si>
    <t>（教員人件費）</t>
    <rPh sb="1" eb="3">
      <t>キョウイン</t>
    </rPh>
    <rPh sb="3" eb="6">
      <t>ジンケンヒ</t>
    </rPh>
    <phoneticPr fontId="1"/>
  </si>
  <si>
    <t>（職員人件費）</t>
    <rPh sb="1" eb="3">
      <t>ショクイン</t>
    </rPh>
    <rPh sb="3" eb="6">
      <t>ジンケンヒ</t>
    </rPh>
    <phoneticPr fontId="1"/>
  </si>
  <si>
    <t>（その他の人件費）</t>
    <rPh sb="3" eb="4">
      <t>タ</t>
    </rPh>
    <rPh sb="5" eb="8">
      <t>ジンケンヒ</t>
    </rPh>
    <phoneticPr fontId="1"/>
  </si>
  <si>
    <t>　教育研究経費</t>
    <rPh sb="1" eb="3">
      <t>キョウイク</t>
    </rPh>
    <rPh sb="3" eb="5">
      <t>ケンキュウ</t>
    </rPh>
    <rPh sb="5" eb="7">
      <t>ケイヒ</t>
    </rPh>
    <phoneticPr fontId="1"/>
  </si>
  <si>
    <t>　管理経費</t>
    <rPh sb="1" eb="3">
      <t>カンリ</t>
    </rPh>
    <rPh sb="3" eb="5">
      <t>ケイヒ</t>
    </rPh>
    <phoneticPr fontId="1"/>
  </si>
  <si>
    <t>　資産処分差額</t>
    <rPh sb="1" eb="3">
      <t>シサン</t>
    </rPh>
    <rPh sb="3" eb="5">
      <t>ショブン</t>
    </rPh>
    <rPh sb="5" eb="7">
      <t>サガク</t>
    </rPh>
    <phoneticPr fontId="1"/>
  </si>
  <si>
    <t>(B)</t>
    <phoneticPr fontId="1"/>
  </si>
  <si>
    <t>(A)-(B)</t>
    <phoneticPr fontId="1"/>
  </si>
  <si>
    <t>　収支係数</t>
    <rPh sb="1" eb="3">
      <t>シュウシ</t>
    </rPh>
    <rPh sb="3" eb="5">
      <t>ケイスウ</t>
    </rPh>
    <phoneticPr fontId="1"/>
  </si>
  <si>
    <t>２</t>
    <phoneticPr fontId="1"/>
  </si>
  <si>
    <t>１年</t>
    <rPh sb="1" eb="2">
      <t>ネン</t>
    </rPh>
    <phoneticPr fontId="1"/>
  </si>
  <si>
    <t>２年</t>
    <rPh sb="1" eb="2">
      <t>ネン</t>
    </rPh>
    <phoneticPr fontId="1"/>
  </si>
  <si>
    <t>３年</t>
    <rPh sb="1" eb="2">
      <t>ネン</t>
    </rPh>
    <phoneticPr fontId="1"/>
  </si>
  <si>
    <t>４年</t>
    <phoneticPr fontId="1"/>
  </si>
  <si>
    <t>％</t>
    <phoneticPr fontId="1"/>
  </si>
  <si>
    <t>施設費</t>
    <rPh sb="0" eb="3">
      <t>シセツヒ</t>
    </rPh>
    <phoneticPr fontId="1"/>
  </si>
  <si>
    <t>(A)-(B)</t>
    <phoneticPr fontId="1"/>
  </si>
  <si>
    <t>（単位：円）</t>
    <rPh sb="1" eb="3">
      <t>タンイ</t>
    </rPh>
    <rPh sb="4" eb="5">
      <t>エン</t>
    </rPh>
    <phoneticPr fontId="1"/>
  </si>
  <si>
    <t>値上率（％）</t>
    <rPh sb="0" eb="2">
      <t>ネアゲ</t>
    </rPh>
    <rPh sb="2" eb="3">
      <t>リツ</t>
    </rPh>
    <phoneticPr fontId="1"/>
  </si>
  <si>
    <t>１年次</t>
    <rPh sb="1" eb="2">
      <t>ネン</t>
    </rPh>
    <rPh sb="2" eb="3">
      <t>ジ</t>
    </rPh>
    <phoneticPr fontId="1"/>
  </si>
  <si>
    <t>２年次</t>
    <rPh sb="1" eb="2">
      <t>ネン</t>
    </rPh>
    <phoneticPr fontId="1"/>
  </si>
  <si>
    <t>３年次</t>
    <rPh sb="1" eb="2">
      <t>ネン</t>
    </rPh>
    <phoneticPr fontId="1"/>
  </si>
  <si>
    <t>(H)</t>
    <phoneticPr fontId="1"/>
  </si>
  <si>
    <t>{(A)-(B)}/(B)</t>
    <phoneticPr fontId="1"/>
  </si>
  <si>
    <t>値上額</t>
    <phoneticPr fontId="1"/>
  </si>
  <si>
    <t>(C)</t>
    <phoneticPr fontId="1"/>
  </si>
  <si>
    <t>(D)</t>
    <phoneticPr fontId="1"/>
  </si>
  <si>
    <t>(E)</t>
    <phoneticPr fontId="1"/>
  </si>
  <si>
    <t>(F)</t>
    <phoneticPr fontId="1"/>
  </si>
  <si>
    <t>(G)</t>
    <phoneticPr fontId="1"/>
  </si>
  <si>
    <t>その他学則上納付金</t>
    <phoneticPr fontId="1"/>
  </si>
  <si>
    <t>４年次</t>
    <rPh sb="1" eb="2">
      <t>ネン</t>
    </rPh>
    <rPh sb="2" eb="3">
      <t>ジ</t>
    </rPh>
    <phoneticPr fontId="1"/>
  </si>
  <si>
    <t>(K)</t>
    <phoneticPr fontId="1"/>
  </si>
  <si>
    <t>(L)</t>
    <phoneticPr fontId="1"/>
  </si>
  <si>
    <t>円</t>
  </si>
  <si>
    <t>生徒数</t>
  </si>
  <si>
    <t>増減率(</t>
  </si>
  <si>
    <t>金額</t>
  </si>
  <si>
    <t>人</t>
  </si>
  <si>
    <t>単価</t>
  </si>
  <si>
    <t>月</t>
  </si>
  <si>
    <t>円×12=</t>
  </si>
  <si>
    <t>01 千代田区</t>
    <rPh sb="6" eb="7">
      <t>ク</t>
    </rPh>
    <phoneticPr fontId="1"/>
  </si>
  <si>
    <t>02 中央区</t>
    <phoneticPr fontId="1"/>
  </si>
  <si>
    <t>03 港区</t>
    <phoneticPr fontId="1"/>
  </si>
  <si>
    <t>04 新宿区</t>
    <phoneticPr fontId="1"/>
  </si>
  <si>
    <t>05 文京区</t>
    <phoneticPr fontId="1"/>
  </si>
  <si>
    <t>06 台東区</t>
    <phoneticPr fontId="1"/>
  </si>
  <si>
    <t>07 墨田区</t>
    <phoneticPr fontId="1"/>
  </si>
  <si>
    <t>08 江東区</t>
    <phoneticPr fontId="1"/>
  </si>
  <si>
    <t>09 品川区</t>
    <phoneticPr fontId="1"/>
  </si>
  <si>
    <t>10 目黒区</t>
    <phoneticPr fontId="1"/>
  </si>
  <si>
    <t>11 大田区</t>
    <phoneticPr fontId="1"/>
  </si>
  <si>
    <t>12 世田谷区</t>
    <phoneticPr fontId="1"/>
  </si>
  <si>
    <t>13 渋谷区</t>
    <phoneticPr fontId="1"/>
  </si>
  <si>
    <t>14 中野区</t>
    <phoneticPr fontId="1"/>
  </si>
  <si>
    <t>15 杉並区</t>
    <phoneticPr fontId="1"/>
  </si>
  <si>
    <t>16 豊島区</t>
    <phoneticPr fontId="1"/>
  </si>
  <si>
    <t>17 北区</t>
    <phoneticPr fontId="1"/>
  </si>
  <si>
    <t>18 荒川区</t>
    <phoneticPr fontId="1"/>
  </si>
  <si>
    <t>19 板橋区</t>
    <phoneticPr fontId="1"/>
  </si>
  <si>
    <t>20 練馬区</t>
    <rPh sb="5" eb="6">
      <t>ク</t>
    </rPh>
    <phoneticPr fontId="1"/>
  </si>
  <si>
    <t>21 足立区</t>
    <phoneticPr fontId="1"/>
  </si>
  <si>
    <t>22 葛飾区</t>
    <phoneticPr fontId="1"/>
  </si>
  <si>
    <t>23 江戸川区</t>
    <rPh sb="3" eb="7">
      <t>エドガワク</t>
    </rPh>
    <phoneticPr fontId="1"/>
  </si>
  <si>
    <t>24 八王子市</t>
    <rPh sb="3" eb="7">
      <t>ハチオウジシ</t>
    </rPh>
    <phoneticPr fontId="1"/>
  </si>
  <si>
    <t>25 立川市</t>
    <rPh sb="3" eb="6">
      <t>タチカワシ</t>
    </rPh>
    <phoneticPr fontId="1"/>
  </si>
  <si>
    <t>26 武蔵野市</t>
    <rPh sb="3" eb="7">
      <t>ムサシノシ</t>
    </rPh>
    <phoneticPr fontId="1"/>
  </si>
  <si>
    <t>27 三鷹市</t>
    <rPh sb="3" eb="6">
      <t>ミタカシ</t>
    </rPh>
    <phoneticPr fontId="1"/>
  </si>
  <si>
    <t>29 府中市</t>
    <rPh sb="3" eb="6">
      <t>フチュウシ</t>
    </rPh>
    <phoneticPr fontId="1"/>
  </si>
  <si>
    <t>30 昭島市</t>
    <rPh sb="3" eb="6">
      <t>アキシマシ</t>
    </rPh>
    <phoneticPr fontId="1"/>
  </si>
  <si>
    <t>31 調布市</t>
    <rPh sb="3" eb="6">
      <t>チョウフシ</t>
    </rPh>
    <phoneticPr fontId="1"/>
  </si>
  <si>
    <t>32 町田市</t>
    <rPh sb="3" eb="6">
      <t>マチダシ</t>
    </rPh>
    <phoneticPr fontId="1"/>
  </si>
  <si>
    <t>33 小金井市</t>
    <rPh sb="3" eb="7">
      <t>コガネイシ</t>
    </rPh>
    <phoneticPr fontId="1"/>
  </si>
  <si>
    <t>34 小平市</t>
    <rPh sb="3" eb="6">
      <t>コダイラシ</t>
    </rPh>
    <phoneticPr fontId="1"/>
  </si>
  <si>
    <t>36 東村山市</t>
    <rPh sb="3" eb="7">
      <t>ヒガシムラヤマシ</t>
    </rPh>
    <phoneticPr fontId="1"/>
  </si>
  <si>
    <t>37 国分寺市</t>
    <rPh sb="3" eb="7">
      <t>コクブンジシ</t>
    </rPh>
    <phoneticPr fontId="1"/>
  </si>
  <si>
    <t>38 国立市</t>
    <rPh sb="3" eb="6">
      <t>クニタチシ</t>
    </rPh>
    <phoneticPr fontId="1"/>
  </si>
  <si>
    <t>42 清瀬市</t>
    <rPh sb="3" eb="6">
      <t>キヨセシ</t>
    </rPh>
    <phoneticPr fontId="1"/>
  </si>
  <si>
    <t>43 東久留米市</t>
    <rPh sb="3" eb="8">
      <t>ヒガシクルメシ</t>
    </rPh>
    <phoneticPr fontId="1"/>
  </si>
  <si>
    <t>44 武蔵村山市</t>
    <rPh sb="3" eb="5">
      <t>ムサシ</t>
    </rPh>
    <rPh sb="5" eb="7">
      <t>ムラヤマ</t>
    </rPh>
    <rPh sb="7" eb="8">
      <t>シ</t>
    </rPh>
    <phoneticPr fontId="1"/>
  </si>
  <si>
    <t>45 多摩市</t>
    <rPh sb="3" eb="5">
      <t>タマ</t>
    </rPh>
    <rPh sb="5" eb="6">
      <t>シ</t>
    </rPh>
    <phoneticPr fontId="1"/>
  </si>
  <si>
    <t>46 稲城市</t>
    <rPh sb="3" eb="6">
      <t>イナギシ</t>
    </rPh>
    <phoneticPr fontId="1"/>
  </si>
  <si>
    <t>48 あきる野市</t>
    <rPh sb="6" eb="8">
      <t>ノシ</t>
    </rPh>
    <phoneticPr fontId="1"/>
  </si>
  <si>
    <t>49 西東京市</t>
    <rPh sb="3" eb="7">
      <t>ニシトウキョウシ</t>
    </rPh>
    <phoneticPr fontId="1"/>
  </si>
  <si>
    <t>学校法人名</t>
    <rPh sb="0" eb="4">
      <t>ガホ</t>
    </rPh>
    <rPh sb="4" eb="5">
      <t>メイ</t>
    </rPh>
    <phoneticPr fontId="1"/>
  </si>
  <si>
    <t>法人所在地</t>
    <rPh sb="0" eb="2">
      <t>ホウジン</t>
    </rPh>
    <rPh sb="2" eb="5">
      <t>ショザイチ</t>
    </rPh>
    <phoneticPr fontId="1"/>
  </si>
  <si>
    <t>35 日野市</t>
    <rPh sb="3" eb="5">
      <t>ヒノ</t>
    </rPh>
    <rPh sb="5" eb="6">
      <t>シ</t>
    </rPh>
    <phoneticPr fontId="1"/>
  </si>
  <si>
    <t>教育活動収支</t>
    <rPh sb="0" eb="2">
      <t>キョウイク</t>
    </rPh>
    <rPh sb="2" eb="4">
      <t>カツドウ</t>
    </rPh>
    <rPh sb="4" eb="6">
      <t>シュウシ</t>
    </rPh>
    <phoneticPr fontId="1"/>
  </si>
  <si>
    <t>事業活動収入</t>
    <rPh sb="0" eb="2">
      <t>ジギョウ</t>
    </rPh>
    <rPh sb="2" eb="4">
      <t>カツドウ</t>
    </rPh>
    <rPh sb="4" eb="6">
      <t>シュウニュウ</t>
    </rPh>
    <phoneticPr fontId="1"/>
  </si>
  <si>
    <t>　付随事業収入</t>
    <rPh sb="1" eb="3">
      <t>フズイ</t>
    </rPh>
    <rPh sb="3" eb="5">
      <t>ジギョウ</t>
    </rPh>
    <rPh sb="5" eb="7">
      <t>シュウニュウ</t>
    </rPh>
    <phoneticPr fontId="1"/>
  </si>
  <si>
    <t>　徴収不能額等</t>
    <rPh sb="1" eb="3">
      <t>チョウシュウ</t>
    </rPh>
    <rPh sb="3" eb="5">
      <t>フノウ</t>
    </rPh>
    <rPh sb="5" eb="6">
      <t>ガク</t>
    </rPh>
    <rPh sb="6" eb="7">
      <t>トウ</t>
    </rPh>
    <phoneticPr fontId="1"/>
  </si>
  <si>
    <t>事業活動支出</t>
    <rPh sb="0" eb="2">
      <t>ジギョウ</t>
    </rPh>
    <rPh sb="2" eb="4">
      <t>カツドウ</t>
    </rPh>
    <rPh sb="4" eb="6">
      <t>シシュツ</t>
    </rPh>
    <phoneticPr fontId="1"/>
  </si>
  <si>
    <t>教育活動外収支</t>
    <rPh sb="0" eb="2">
      <t>キョウイク</t>
    </rPh>
    <rPh sb="2" eb="4">
      <t>カツドウ</t>
    </rPh>
    <rPh sb="4" eb="5">
      <t>ソト</t>
    </rPh>
    <rPh sb="5" eb="7">
      <t>シュウシ</t>
    </rPh>
    <phoneticPr fontId="1"/>
  </si>
  <si>
    <t>(Ｃ)</t>
    <phoneticPr fontId="1"/>
  </si>
  <si>
    <t>　受取利息・配当金</t>
    <rPh sb="1" eb="3">
      <t>ウケトリ</t>
    </rPh>
    <rPh sb="3" eb="5">
      <t>リソク</t>
    </rPh>
    <rPh sb="6" eb="9">
      <t>ハイトウキン</t>
    </rPh>
    <phoneticPr fontId="1"/>
  </si>
  <si>
    <t>　その他教育活動外収入</t>
    <rPh sb="3" eb="4">
      <t>タ</t>
    </rPh>
    <rPh sb="4" eb="6">
      <t>キョウイク</t>
    </rPh>
    <rPh sb="6" eb="8">
      <t>カツドウ</t>
    </rPh>
    <rPh sb="8" eb="9">
      <t>ガイ</t>
    </rPh>
    <rPh sb="9" eb="11">
      <t>シュウニュウ</t>
    </rPh>
    <phoneticPr fontId="1"/>
  </si>
  <si>
    <t>　借入金等利息</t>
    <rPh sb="1" eb="3">
      <t>カリイレ</t>
    </rPh>
    <rPh sb="3" eb="4">
      <t>キン</t>
    </rPh>
    <rPh sb="4" eb="5">
      <t>トウ</t>
    </rPh>
    <rPh sb="5" eb="7">
      <t>リソク</t>
    </rPh>
    <phoneticPr fontId="1"/>
  </si>
  <si>
    <t>　その他教育活動外支出</t>
    <rPh sb="3" eb="4">
      <t>タ</t>
    </rPh>
    <rPh sb="4" eb="6">
      <t>キョウイク</t>
    </rPh>
    <rPh sb="6" eb="8">
      <t>カツドウ</t>
    </rPh>
    <rPh sb="8" eb="9">
      <t>ガイ</t>
    </rPh>
    <rPh sb="9" eb="11">
      <t>シシュツ</t>
    </rPh>
    <phoneticPr fontId="1"/>
  </si>
  <si>
    <t>(Ｄ)</t>
    <phoneticPr fontId="1"/>
  </si>
  <si>
    <t>特別収支</t>
    <rPh sb="0" eb="2">
      <t>トクベツ</t>
    </rPh>
    <rPh sb="2" eb="4">
      <t>シュウシ</t>
    </rPh>
    <phoneticPr fontId="1"/>
  </si>
  <si>
    <t>事業活動支出</t>
    <rPh sb="0" eb="6">
      <t>ジギョウカツドウシシュツ</t>
    </rPh>
    <phoneticPr fontId="1"/>
  </si>
  <si>
    <t>　その他特別収入</t>
    <rPh sb="3" eb="4">
      <t>タ</t>
    </rPh>
    <rPh sb="4" eb="6">
      <t>トクベツ</t>
    </rPh>
    <rPh sb="6" eb="8">
      <t>シュウニュウ</t>
    </rPh>
    <phoneticPr fontId="1"/>
  </si>
  <si>
    <t>(Ｅ)</t>
    <phoneticPr fontId="1"/>
  </si>
  <si>
    <t>　その他特別支出</t>
    <rPh sb="3" eb="4">
      <t>タ</t>
    </rPh>
    <rPh sb="4" eb="6">
      <t>トクベツ</t>
    </rPh>
    <rPh sb="6" eb="8">
      <t>シシュツ</t>
    </rPh>
    <phoneticPr fontId="1"/>
  </si>
  <si>
    <t>（Ｆ）</t>
    <phoneticPr fontId="1"/>
  </si>
  <si>
    <t>(Ｅ)-(Ｆ)</t>
    <phoneticPr fontId="1"/>
  </si>
  <si>
    <t>×100</t>
    <phoneticPr fontId="1"/>
  </si>
  <si>
    <t>事業活動支出</t>
    <rPh sb="0" eb="2">
      <t>ジギョウ</t>
    </rPh>
    <rPh sb="2" eb="4">
      <t>カツドウ</t>
    </rPh>
    <rPh sb="4" eb="6">
      <t>シシュツ</t>
    </rPh>
    <phoneticPr fontId="1"/>
  </si>
  <si>
    <t>事業活動支出</t>
    <rPh sb="0" eb="6">
      <t>ジギョウカツドウシシュツ</t>
    </rPh>
    <phoneticPr fontId="1"/>
  </si>
  <si>
    <t>(C)-(D)</t>
    <phoneticPr fontId="1"/>
  </si>
  <si>
    <t>　教育活動収支差額(ⅰ)</t>
    <rPh sb="1" eb="3">
      <t>キョウイク</t>
    </rPh>
    <rPh sb="3" eb="5">
      <t>カツドウ</t>
    </rPh>
    <rPh sb="5" eb="7">
      <t>シュウシ</t>
    </rPh>
    <rPh sb="7" eb="9">
      <t>サガク</t>
    </rPh>
    <phoneticPr fontId="1"/>
  </si>
  <si>
    <t>　教育活動外収支差額(ⅱ)</t>
    <rPh sb="1" eb="3">
      <t>キョウイク</t>
    </rPh>
    <rPh sb="3" eb="5">
      <t>カツドウ</t>
    </rPh>
    <rPh sb="5" eb="6">
      <t>ガイ</t>
    </rPh>
    <rPh sb="6" eb="8">
      <t>シュウシ</t>
    </rPh>
    <rPh sb="8" eb="10">
      <t>サガク</t>
    </rPh>
    <phoneticPr fontId="1"/>
  </si>
  <si>
    <t>　特別収支差額(ⅲ)</t>
    <rPh sb="1" eb="3">
      <t>トクベツ</t>
    </rPh>
    <rPh sb="3" eb="5">
      <t>シュウシ</t>
    </rPh>
    <rPh sb="5" eb="7">
      <t>サガク</t>
    </rPh>
    <phoneticPr fontId="1"/>
  </si>
  <si>
    <t>(ⅰ)+(ⅱ)+(ⅲ)</t>
    <phoneticPr fontId="1"/>
  </si>
  <si>
    <t>(Ａ+Ｃ+Ｅ)-(B+D+F)</t>
    <phoneticPr fontId="1"/>
  </si>
  <si>
    <t>(A+C+E)</t>
    <phoneticPr fontId="1"/>
  </si>
  <si>
    <t>％</t>
    <phoneticPr fontId="1"/>
  </si>
  <si>
    <t>％</t>
    <phoneticPr fontId="1"/>
  </si>
  <si>
    <t>％</t>
    <phoneticPr fontId="1"/>
  </si>
  <si>
    <t>　教育活動収入計</t>
    <rPh sb="1" eb="3">
      <t>キョウイク</t>
    </rPh>
    <rPh sb="3" eb="5">
      <t>カツドウ</t>
    </rPh>
    <rPh sb="5" eb="7">
      <t>シュウニュウ</t>
    </rPh>
    <rPh sb="7" eb="8">
      <t>ケイ</t>
    </rPh>
    <phoneticPr fontId="1"/>
  </si>
  <si>
    <t>　教育活動支出計</t>
    <rPh sb="1" eb="3">
      <t>キョウイク</t>
    </rPh>
    <rPh sb="3" eb="5">
      <t>カツドウ</t>
    </rPh>
    <rPh sb="5" eb="7">
      <t>シシュツ</t>
    </rPh>
    <rPh sb="7" eb="8">
      <t>ケイ</t>
    </rPh>
    <phoneticPr fontId="1"/>
  </si>
  <si>
    <t>％</t>
    <phoneticPr fontId="1"/>
  </si>
  <si>
    <t>　教育活動外収入計</t>
    <rPh sb="1" eb="3">
      <t>キョウイク</t>
    </rPh>
    <rPh sb="3" eb="5">
      <t>カツドウ</t>
    </rPh>
    <rPh sb="5" eb="6">
      <t>ガイ</t>
    </rPh>
    <rPh sb="6" eb="8">
      <t>シュウニュウ</t>
    </rPh>
    <rPh sb="8" eb="9">
      <t>ケイ</t>
    </rPh>
    <phoneticPr fontId="1"/>
  </si>
  <si>
    <t>　教育活動外支出計</t>
    <rPh sb="1" eb="3">
      <t>キョウイク</t>
    </rPh>
    <rPh sb="3" eb="5">
      <t>カツドウ</t>
    </rPh>
    <rPh sb="5" eb="6">
      <t>ガイ</t>
    </rPh>
    <rPh sb="6" eb="8">
      <t>シシュツ</t>
    </rPh>
    <rPh sb="8" eb="9">
      <t>ケイ</t>
    </rPh>
    <phoneticPr fontId="1"/>
  </si>
  <si>
    <t>　特別収入計</t>
    <rPh sb="1" eb="3">
      <t>トクベツ</t>
    </rPh>
    <rPh sb="3" eb="5">
      <t>シュウニュウ</t>
    </rPh>
    <rPh sb="5" eb="6">
      <t>ケイ</t>
    </rPh>
    <phoneticPr fontId="1"/>
  </si>
  <si>
    <t>　特別支出計</t>
    <rPh sb="1" eb="3">
      <t>トクベツ</t>
    </rPh>
    <rPh sb="3" eb="5">
      <t>シシュツ</t>
    </rPh>
    <rPh sb="5" eb="6">
      <t>ケイ</t>
    </rPh>
    <phoneticPr fontId="1"/>
  </si>
  <si>
    <t>補助金構成比率</t>
    <rPh sb="0" eb="3">
      <t>ホジョキン</t>
    </rPh>
    <rPh sb="3" eb="5">
      <t>コウセイ</t>
    </rPh>
    <rPh sb="5" eb="7">
      <t>ヒリツ</t>
    </rPh>
    <phoneticPr fontId="1"/>
  </si>
  <si>
    <t>％</t>
    <phoneticPr fontId="1"/>
  </si>
  <si>
    <t>％</t>
    <phoneticPr fontId="1"/>
  </si>
  <si>
    <t>　経常費補助金</t>
    <rPh sb="1" eb="4">
      <t>ケイジョウヒ</t>
    </rPh>
    <rPh sb="4" eb="7">
      <t>ホジョキン</t>
    </rPh>
    <phoneticPr fontId="1"/>
  </si>
  <si>
    <t>　その他補助金</t>
    <rPh sb="3" eb="4">
      <t>タ</t>
    </rPh>
    <rPh sb="4" eb="7">
      <t>ホジョキン</t>
    </rPh>
    <phoneticPr fontId="1"/>
  </si>
  <si>
    <t>事業活動収支差額</t>
    <rPh sb="0" eb="2">
      <t>ジギョウ</t>
    </rPh>
    <rPh sb="2" eb="4">
      <t>カツドウ</t>
    </rPh>
    <rPh sb="4" eb="6">
      <t>シュウシ</t>
    </rPh>
    <rPh sb="6" eb="8">
      <t>サガク</t>
    </rPh>
    <phoneticPr fontId="1"/>
  </si>
  <si>
    <t>人件費比率</t>
    <rPh sb="0" eb="3">
      <t>ジンケンヒ</t>
    </rPh>
    <rPh sb="3" eb="5">
      <t>ヒリツ</t>
    </rPh>
    <rPh sb="4" eb="5">
      <t>リツ</t>
    </rPh>
    <phoneticPr fontId="1"/>
  </si>
  <si>
    <t>人件費依存率</t>
    <rPh sb="0" eb="3">
      <t>ジンケンヒ</t>
    </rPh>
    <rPh sb="3" eb="5">
      <t>イゾン</t>
    </rPh>
    <rPh sb="5" eb="6">
      <t>リツ</t>
    </rPh>
    <phoneticPr fontId="1"/>
  </si>
  <si>
    <t>納付金総額</t>
    <rPh sb="0" eb="3">
      <t>ノウフキン</t>
    </rPh>
    <rPh sb="3" eb="4">
      <t>ソウ</t>
    </rPh>
    <rPh sb="4" eb="5">
      <t>ガク</t>
    </rPh>
    <phoneticPr fontId="1"/>
  </si>
  <si>
    <t>課程名</t>
    <rPh sb="0" eb="2">
      <t>カテイ</t>
    </rPh>
    <rPh sb="2" eb="3">
      <t>メイ</t>
    </rPh>
    <phoneticPr fontId="1"/>
  </si>
  <si>
    <t>メールアドレス</t>
    <phoneticPr fontId="1"/>
  </si>
  <si>
    <t>ア　施設及び設備に関する取得計画</t>
    <rPh sb="2" eb="4">
      <t>シセツ</t>
    </rPh>
    <rPh sb="4" eb="5">
      <t>オヨ</t>
    </rPh>
    <rPh sb="6" eb="8">
      <t>セツビ</t>
    </rPh>
    <rPh sb="9" eb="10">
      <t>カン</t>
    </rPh>
    <rPh sb="12" eb="14">
      <t>シュトク</t>
    </rPh>
    <rPh sb="14" eb="16">
      <t>ケイカク</t>
    </rPh>
    <phoneticPr fontId="1"/>
  </si>
  <si>
    <t>取得内容</t>
    <rPh sb="0" eb="2">
      <t>シュトク</t>
    </rPh>
    <rPh sb="2" eb="4">
      <t>ナイヨウ</t>
    </rPh>
    <phoneticPr fontId="1"/>
  </si>
  <si>
    <t>（ア）</t>
    <phoneticPr fontId="1"/>
  </si>
  <si>
    <t>土地</t>
    <rPh sb="0" eb="2">
      <t>トチ</t>
    </rPh>
    <phoneticPr fontId="1"/>
  </si>
  <si>
    <t>（イ）</t>
    <phoneticPr fontId="1"/>
  </si>
  <si>
    <t>建物</t>
    <rPh sb="0" eb="2">
      <t>タテモノ</t>
    </rPh>
    <phoneticPr fontId="1"/>
  </si>
  <si>
    <t>（ウ）</t>
    <phoneticPr fontId="1"/>
  </si>
  <si>
    <t>機器備品</t>
    <rPh sb="0" eb="2">
      <t>キキ</t>
    </rPh>
    <rPh sb="2" eb="4">
      <t>ビヒン</t>
    </rPh>
    <phoneticPr fontId="1"/>
  </si>
  <si>
    <t>（エ）</t>
    <phoneticPr fontId="1"/>
  </si>
  <si>
    <t>その他</t>
    <rPh sb="2" eb="3">
      <t>タ</t>
    </rPh>
    <phoneticPr fontId="1"/>
  </si>
  <si>
    <t>計</t>
    <rPh sb="0" eb="1">
      <t>ケイ</t>
    </rPh>
    <phoneticPr fontId="1"/>
  </si>
  <si>
    <t>イ　上記アにおける資金計画</t>
    <rPh sb="2" eb="4">
      <t>ジョウキ</t>
    </rPh>
    <rPh sb="9" eb="11">
      <t>シキン</t>
    </rPh>
    <rPh sb="11" eb="13">
      <t>ケイカク</t>
    </rPh>
    <phoneticPr fontId="1"/>
  </si>
  <si>
    <t>資金計画の内容</t>
    <rPh sb="0" eb="2">
      <t>シキン</t>
    </rPh>
    <rPh sb="2" eb="4">
      <t>ケイカク</t>
    </rPh>
    <rPh sb="5" eb="7">
      <t>ナイヨウ</t>
    </rPh>
    <phoneticPr fontId="1"/>
  </si>
  <si>
    <t>借入金</t>
    <rPh sb="0" eb="2">
      <t>カリイレ</t>
    </rPh>
    <rPh sb="2" eb="3">
      <t>キン</t>
    </rPh>
    <phoneticPr fontId="1"/>
  </si>
  <si>
    <t>学校債</t>
    <rPh sb="0" eb="2">
      <t>ガッコウ</t>
    </rPh>
    <rPh sb="2" eb="3">
      <t>サイ</t>
    </rPh>
    <phoneticPr fontId="1"/>
  </si>
  <si>
    <t>内部積立金取崩</t>
    <rPh sb="0" eb="2">
      <t>ナイブ</t>
    </rPh>
    <rPh sb="2" eb="4">
      <t>ツミタテ</t>
    </rPh>
    <rPh sb="4" eb="5">
      <t>キン</t>
    </rPh>
    <rPh sb="5" eb="7">
      <t>トリクズシ</t>
    </rPh>
    <phoneticPr fontId="1"/>
  </si>
  <si>
    <t>収支差額よりの充当分</t>
    <rPh sb="0" eb="2">
      <t>シュウシ</t>
    </rPh>
    <rPh sb="2" eb="4">
      <t>サガク</t>
    </rPh>
    <rPh sb="7" eb="9">
      <t>ジュウトウ</t>
    </rPh>
    <rPh sb="9" eb="10">
      <t>ブン</t>
    </rPh>
    <phoneticPr fontId="1"/>
  </si>
  <si>
    <t>１　土地及び建物取得（増改築も含む）は、できるだけ長期的な均衡が図られるように計画を立てること。</t>
    <rPh sb="2" eb="4">
      <t>トチ</t>
    </rPh>
    <rPh sb="4" eb="5">
      <t>オヨ</t>
    </rPh>
    <rPh sb="6" eb="8">
      <t>タテモノ</t>
    </rPh>
    <rPh sb="8" eb="10">
      <t>シュトク</t>
    </rPh>
    <rPh sb="11" eb="14">
      <t>ゾウカイチク</t>
    </rPh>
    <rPh sb="15" eb="16">
      <t>フク</t>
    </rPh>
    <rPh sb="25" eb="28">
      <t>チョウキテキ</t>
    </rPh>
    <rPh sb="29" eb="31">
      <t>キンコウ</t>
    </rPh>
    <rPh sb="32" eb="33">
      <t>ハカ</t>
    </rPh>
    <rPh sb="39" eb="41">
      <t>ケイカク</t>
    </rPh>
    <rPh sb="42" eb="43">
      <t>タ</t>
    </rPh>
    <phoneticPr fontId="1"/>
  </si>
  <si>
    <t>２　事業が２年以上にまたがる場合は、簡単な全体事業計画を添付すること。</t>
    <rPh sb="2" eb="4">
      <t>ジギョウ</t>
    </rPh>
    <rPh sb="6" eb="7">
      <t>ネン</t>
    </rPh>
    <rPh sb="7" eb="9">
      <t>イジョウ</t>
    </rPh>
    <rPh sb="14" eb="16">
      <t>バアイ</t>
    </rPh>
    <rPh sb="18" eb="20">
      <t>カンタン</t>
    </rPh>
    <rPh sb="21" eb="23">
      <t>ゼンタイ</t>
    </rPh>
    <rPh sb="23" eb="25">
      <t>ジギョウ</t>
    </rPh>
    <rPh sb="25" eb="27">
      <t>ケイカク</t>
    </rPh>
    <rPh sb="28" eb="30">
      <t>テンプ</t>
    </rPh>
    <phoneticPr fontId="1"/>
  </si>
  <si>
    <t>ア　借入金等の返済額</t>
    <rPh sb="2" eb="4">
      <t>カリイレ</t>
    </rPh>
    <rPh sb="4" eb="5">
      <t>キン</t>
    </rPh>
    <rPh sb="5" eb="6">
      <t>ナド</t>
    </rPh>
    <rPh sb="7" eb="9">
      <t>ヘンサイ</t>
    </rPh>
    <rPh sb="9" eb="10">
      <t>ガク</t>
    </rPh>
    <phoneticPr fontId="1"/>
  </si>
  <si>
    <t>（借入内容）</t>
    <rPh sb="1" eb="3">
      <t>カリイレ</t>
    </rPh>
    <rPh sb="3" eb="5">
      <t>ナイヨウ</t>
    </rPh>
    <phoneticPr fontId="1"/>
  </si>
  <si>
    <t>イ　返済に必要な財源</t>
    <rPh sb="2" eb="4">
      <t>ヘンサイ</t>
    </rPh>
    <rPh sb="5" eb="7">
      <t>ヒツヨウ</t>
    </rPh>
    <rPh sb="8" eb="10">
      <t>ザイゲン</t>
    </rPh>
    <phoneticPr fontId="1"/>
  </si>
  <si>
    <t>収支差額よりの
充当分</t>
    <rPh sb="0" eb="2">
      <t>シュウシ</t>
    </rPh>
    <rPh sb="2" eb="4">
      <t>サガク</t>
    </rPh>
    <rPh sb="8" eb="10">
      <t>ジュウトウ</t>
    </rPh>
    <rPh sb="10" eb="11">
      <t>ブン</t>
    </rPh>
    <phoneticPr fontId="1"/>
  </si>
  <si>
    <t>（積立目的）</t>
    <rPh sb="1" eb="3">
      <t>ツミタ</t>
    </rPh>
    <rPh sb="3" eb="5">
      <t>モクテキ</t>
    </rPh>
    <phoneticPr fontId="1"/>
  </si>
  <si>
    <t>２号基本金</t>
    <rPh sb="1" eb="2">
      <t>ゴウ</t>
    </rPh>
    <rPh sb="2" eb="4">
      <t>キホン</t>
    </rPh>
    <rPh sb="4" eb="5">
      <t>キン</t>
    </rPh>
    <phoneticPr fontId="1"/>
  </si>
  <si>
    <t>引当特定資産</t>
  </si>
  <si>
    <t>３号基本金</t>
    <rPh sb="1" eb="2">
      <t>ゴウ</t>
    </rPh>
    <rPh sb="2" eb="4">
      <t>キホン</t>
    </rPh>
    <rPh sb="4" eb="5">
      <t>キン</t>
    </rPh>
    <phoneticPr fontId="1"/>
  </si>
  <si>
    <t>内部積立金留保額については、明確な目的を持ち、できるだけ計画的な積立を図ること。</t>
    <rPh sb="0" eb="2">
      <t>ナイブ</t>
    </rPh>
    <rPh sb="2" eb="4">
      <t>ツミタテ</t>
    </rPh>
    <rPh sb="4" eb="5">
      <t>キン</t>
    </rPh>
    <rPh sb="5" eb="7">
      <t>リュウホ</t>
    </rPh>
    <rPh sb="7" eb="8">
      <t>ガク</t>
    </rPh>
    <rPh sb="14" eb="16">
      <t>メイカク</t>
    </rPh>
    <rPh sb="17" eb="19">
      <t>モクテキ</t>
    </rPh>
    <rPh sb="20" eb="21">
      <t>モ</t>
    </rPh>
    <rPh sb="28" eb="31">
      <t>ケイカクテキ</t>
    </rPh>
    <rPh sb="32" eb="34">
      <t>ツミタ</t>
    </rPh>
    <rPh sb="35" eb="36">
      <t>ハカ</t>
    </rPh>
    <phoneticPr fontId="1"/>
  </si>
  <si>
    <r>
      <t xml:space="preserve">施設費
</t>
    </r>
    <r>
      <rPr>
        <sz val="7"/>
        <rFont val="ＭＳ Ｐ明朝"/>
        <family val="1"/>
        <charset val="128"/>
      </rPr>
      <t>（初年度のみ徴収し、次年度以降一切徴収しない場合に記入する）</t>
    </r>
    <rPh sb="0" eb="3">
      <t>シセツヒ</t>
    </rPh>
    <rPh sb="5" eb="8">
      <t>ショネンド</t>
    </rPh>
    <rPh sb="10" eb="12">
      <t>チョウシュウ</t>
    </rPh>
    <rPh sb="14" eb="17">
      <t>ジネンド</t>
    </rPh>
    <rPh sb="17" eb="19">
      <t>イコウ</t>
    </rPh>
    <rPh sb="19" eb="21">
      <t>イッサイ</t>
    </rPh>
    <rPh sb="21" eb="23">
      <t>チョウシュウ</t>
    </rPh>
    <rPh sb="26" eb="28">
      <t>バアイ</t>
    </rPh>
    <rPh sb="29" eb="31">
      <t>キニュウ</t>
    </rPh>
    <phoneticPr fontId="1"/>
  </si>
  <si>
    <t>総額</t>
    <rPh sb="0" eb="2">
      <t>ソウガク</t>
    </rPh>
    <phoneticPr fontId="1"/>
  </si>
  <si>
    <t>総額</t>
    <rPh sb="0" eb="2">
      <t>ソウガク</t>
    </rPh>
    <phoneticPr fontId="1"/>
  </si>
  <si>
    <t>金額</t>
    <rPh sb="0" eb="2">
      <t>キンガク</t>
    </rPh>
    <phoneticPr fontId="1"/>
  </si>
  <si>
    <t>検定料</t>
    <rPh sb="0" eb="3">
      <t>ケンテイリョウ</t>
    </rPh>
    <phoneticPr fontId="1"/>
  </si>
  <si>
    <t>〇</t>
    <phoneticPr fontId="16"/>
  </si>
  <si>
    <t>項番</t>
    <rPh sb="0" eb="2">
      <t>コウバン</t>
    </rPh>
    <phoneticPr fontId="16"/>
  </si>
  <si>
    <t>確認事項</t>
    <rPh sb="0" eb="2">
      <t>カクニン</t>
    </rPh>
    <rPh sb="2" eb="4">
      <t>ジコウ</t>
    </rPh>
    <phoneticPr fontId="16"/>
  </si>
  <si>
    <t>学校記入欄</t>
    <rPh sb="0" eb="2">
      <t>ガッコウ</t>
    </rPh>
    <rPh sb="2" eb="4">
      <t>キニュウ</t>
    </rPh>
    <rPh sb="4" eb="5">
      <t>ラン</t>
    </rPh>
    <phoneticPr fontId="16"/>
  </si>
  <si>
    <t>例</t>
    <rPh sb="0" eb="1">
      <t>レイ</t>
    </rPh>
    <phoneticPr fontId="16"/>
  </si>
  <si>
    <t>×</t>
    <phoneticPr fontId="16"/>
  </si>
  <si>
    <t>保護者・生徒への説明は済んでいる。</t>
    <phoneticPr fontId="16"/>
  </si>
  <si>
    <t>〇×を記入</t>
    <rPh sb="3" eb="5">
      <t>キニュウ</t>
    </rPh>
    <phoneticPr fontId="16"/>
  </si>
  <si>
    <t>保護者・生徒への説明が済んでいない場合、説明予定時期・方法を記載。</t>
    <rPh sb="8" eb="10">
      <t>セツメイ</t>
    </rPh>
    <rPh sb="30" eb="32">
      <t>キサイ</t>
    </rPh>
    <phoneticPr fontId="16"/>
  </si>
  <si>
    <t>時期・方法を記入</t>
    <rPh sb="0" eb="2">
      <t>ジキ</t>
    </rPh>
    <rPh sb="3" eb="5">
      <t>ホウホウ</t>
    </rPh>
    <rPh sb="6" eb="8">
      <t>キニュウ</t>
    </rPh>
    <phoneticPr fontId="16"/>
  </si>
  <si>
    <t>時期：令和〇年〇月〇日の保護者説明会
方法：資料配布及び口頭にて説明</t>
    <rPh sb="0" eb="2">
      <t>ジキ</t>
    </rPh>
    <rPh sb="3" eb="5">
      <t>レイワ</t>
    </rPh>
    <rPh sb="6" eb="7">
      <t>ネン</t>
    </rPh>
    <rPh sb="8" eb="9">
      <t>ガツ</t>
    </rPh>
    <rPh sb="10" eb="11">
      <t>ニチ</t>
    </rPh>
    <rPh sb="12" eb="15">
      <t>ホゴシャ</t>
    </rPh>
    <rPh sb="15" eb="18">
      <t>セツメイカイ</t>
    </rPh>
    <rPh sb="19" eb="21">
      <t>ホウホウ</t>
    </rPh>
    <rPh sb="22" eb="24">
      <t>シリョウ</t>
    </rPh>
    <rPh sb="24" eb="26">
      <t>ハイフ</t>
    </rPh>
    <rPh sb="26" eb="27">
      <t>オヨ</t>
    </rPh>
    <rPh sb="28" eb="30">
      <t>コウトウ</t>
    </rPh>
    <rPh sb="32" eb="34">
      <t>セツメイ</t>
    </rPh>
    <phoneticPr fontId="16"/>
  </si>
  <si>
    <t>現時点で、総定員に対して過剰収容になっていない。</t>
    <rPh sb="5" eb="6">
      <t>ソウ</t>
    </rPh>
    <phoneticPr fontId="16"/>
  </si>
  <si>
    <t>総定員と実員を記入</t>
    <rPh sb="0" eb="1">
      <t>ソウ</t>
    </rPh>
    <rPh sb="1" eb="3">
      <t>テイイン</t>
    </rPh>
    <rPh sb="4" eb="6">
      <t>ジツイン</t>
    </rPh>
    <rPh sb="7" eb="9">
      <t>キニュウ</t>
    </rPh>
    <phoneticPr fontId="16"/>
  </si>
  <si>
    <t>総定員：〇〇名
実員：□□名</t>
    <rPh sb="0" eb="1">
      <t>ソウ</t>
    </rPh>
    <rPh sb="1" eb="3">
      <t>テイイン</t>
    </rPh>
    <rPh sb="6" eb="7">
      <t>メイ</t>
    </rPh>
    <rPh sb="8" eb="10">
      <t>ジツイン</t>
    </rPh>
    <rPh sb="13" eb="14">
      <t>メイ</t>
    </rPh>
    <phoneticPr fontId="16"/>
  </si>
  <si>
    <t>学費変更の主な理由。</t>
    <rPh sb="0" eb="2">
      <t>ガクヒ</t>
    </rPh>
    <rPh sb="2" eb="4">
      <t>ヘンコウ</t>
    </rPh>
    <rPh sb="5" eb="6">
      <t>オモ</t>
    </rPh>
    <rPh sb="7" eb="9">
      <t>リユウ</t>
    </rPh>
    <phoneticPr fontId="16"/>
  </si>
  <si>
    <t>以下から選択（複数選択可）</t>
    <rPh sb="0" eb="2">
      <t>イカ</t>
    </rPh>
    <rPh sb="4" eb="6">
      <t>センタク</t>
    </rPh>
    <rPh sb="7" eb="9">
      <t>フクスウ</t>
    </rPh>
    <rPh sb="9" eb="11">
      <t>センタク</t>
    </rPh>
    <rPh sb="11" eb="12">
      <t>カ</t>
    </rPh>
    <phoneticPr fontId="16"/>
  </si>
  <si>
    <t>学費変更の理由について、教育的な理由であり、値上げする科目（授業料、施設費・・）との整合性がある。
（単に経営難は値上げ理由にならず、生徒募集の努力、予算の見直し等を実施したうえで、値上げの必要性をご説明ください。）</t>
    <rPh sb="0" eb="2">
      <t>ガクヒ</t>
    </rPh>
    <rPh sb="2" eb="4">
      <t>ヘンコウ</t>
    </rPh>
    <rPh sb="16" eb="18">
      <t>リユウ</t>
    </rPh>
    <rPh sb="75" eb="77">
      <t>ヨサン</t>
    </rPh>
    <rPh sb="78" eb="80">
      <t>ミナオ</t>
    </rPh>
    <rPh sb="83" eb="85">
      <t>ジッシ</t>
    </rPh>
    <phoneticPr fontId="16"/>
  </si>
  <si>
    <t>理由及び値上げする項目を記入</t>
    <rPh sb="0" eb="2">
      <t>リユウ</t>
    </rPh>
    <rPh sb="2" eb="3">
      <t>オヨ</t>
    </rPh>
    <rPh sb="4" eb="6">
      <t>ネア</t>
    </rPh>
    <rPh sb="9" eb="11">
      <t>コウモク</t>
    </rPh>
    <rPh sb="12" eb="14">
      <t>キニュウ</t>
    </rPh>
    <phoneticPr fontId="16"/>
  </si>
  <si>
    <t>科目：施設費
理由：IT人材を育成する本校では、生徒に最先端の技術を体験させるために2年に一度PCを更新している。しかし、昨今の物価高騰を受け、施設費を源泉とする教育研究費が増大し（様式１参照）、PCの購入費用を賄うことが困難となる見込みである。節電の取組により削減した管理費を一部充当できるものの、未だ資金不足が予想される。定員充足状況は９０％を超えており、現状の生徒納付金では必要経費を充足できないと判断したため、施設費を増額する。</t>
    <rPh sb="0" eb="2">
      <t>カモク</t>
    </rPh>
    <rPh sb="3" eb="5">
      <t>シセツ</t>
    </rPh>
    <rPh sb="5" eb="6">
      <t>ヒ</t>
    </rPh>
    <rPh sb="7" eb="9">
      <t>リユウ</t>
    </rPh>
    <rPh sb="12" eb="14">
      <t>ジンザイ</t>
    </rPh>
    <rPh sb="15" eb="17">
      <t>イクセイ</t>
    </rPh>
    <rPh sb="19" eb="21">
      <t>ホンコウ</t>
    </rPh>
    <rPh sb="24" eb="26">
      <t>セイト</t>
    </rPh>
    <rPh sb="27" eb="30">
      <t>サイセンタン</t>
    </rPh>
    <rPh sb="31" eb="33">
      <t>ギジュツ</t>
    </rPh>
    <rPh sb="34" eb="36">
      <t>タイケン</t>
    </rPh>
    <rPh sb="43" eb="44">
      <t>ネン</t>
    </rPh>
    <rPh sb="45" eb="47">
      <t>イチド</t>
    </rPh>
    <rPh sb="50" eb="52">
      <t>コウシン</t>
    </rPh>
    <rPh sb="61" eb="63">
      <t>サッコン</t>
    </rPh>
    <rPh sb="64" eb="66">
      <t>ブッカ</t>
    </rPh>
    <rPh sb="66" eb="68">
      <t>コウトウ</t>
    </rPh>
    <rPh sb="69" eb="70">
      <t>ウ</t>
    </rPh>
    <rPh sb="72" eb="74">
      <t>シセツ</t>
    </rPh>
    <rPh sb="74" eb="75">
      <t>ヒ</t>
    </rPh>
    <rPh sb="76" eb="78">
      <t>ゲンセン</t>
    </rPh>
    <rPh sb="81" eb="83">
      <t>キョウイク</t>
    </rPh>
    <rPh sb="83" eb="85">
      <t>ケンキュウ</t>
    </rPh>
    <rPh sb="85" eb="86">
      <t>ヒ</t>
    </rPh>
    <rPh sb="87" eb="89">
      <t>ゾウダイ</t>
    </rPh>
    <rPh sb="101" eb="103">
      <t>コウニュウ</t>
    </rPh>
    <rPh sb="103" eb="105">
      <t>ヒヨウ</t>
    </rPh>
    <rPh sb="106" eb="107">
      <t>マカナ</t>
    </rPh>
    <rPh sb="111" eb="113">
      <t>コンナン</t>
    </rPh>
    <rPh sb="116" eb="118">
      <t>ミコ</t>
    </rPh>
    <rPh sb="123" eb="125">
      <t>セツデン</t>
    </rPh>
    <rPh sb="126" eb="127">
      <t>ト</t>
    </rPh>
    <rPh sb="127" eb="128">
      <t>ク</t>
    </rPh>
    <rPh sb="131" eb="133">
      <t>サクゲン</t>
    </rPh>
    <rPh sb="135" eb="138">
      <t>カンリヒ</t>
    </rPh>
    <rPh sb="139" eb="141">
      <t>イチブ</t>
    </rPh>
    <rPh sb="141" eb="143">
      <t>ジュウトウ</t>
    </rPh>
    <rPh sb="150" eb="151">
      <t>イマ</t>
    </rPh>
    <rPh sb="165" eb="167">
      <t>ジュウソク</t>
    </rPh>
    <rPh sb="167" eb="169">
      <t>ジョウキョウ</t>
    </rPh>
    <rPh sb="174" eb="175">
      <t>コ</t>
    </rPh>
    <rPh sb="180" eb="182">
      <t>ゲンジョウ</t>
    </rPh>
    <rPh sb="183" eb="185">
      <t>セイト</t>
    </rPh>
    <rPh sb="185" eb="188">
      <t>ノウフキン</t>
    </rPh>
    <rPh sb="190" eb="192">
      <t>ヒツヨウ</t>
    </rPh>
    <rPh sb="192" eb="194">
      <t>ケイヒ</t>
    </rPh>
    <rPh sb="195" eb="197">
      <t>ジュウソク</t>
    </rPh>
    <rPh sb="202" eb="204">
      <t>ハンダン</t>
    </rPh>
    <rPh sb="209" eb="211">
      <t>シセツ</t>
    </rPh>
    <rPh sb="211" eb="212">
      <t>ヒ</t>
    </rPh>
    <rPh sb="213" eb="215">
      <t>ゾウガク</t>
    </rPh>
    <phoneticPr fontId="16"/>
  </si>
  <si>
    <t>直近の変更年度。</t>
    <rPh sb="0" eb="2">
      <t>チョッキン</t>
    </rPh>
    <rPh sb="3" eb="5">
      <t>ヘンコウ</t>
    </rPh>
    <rPh sb="5" eb="7">
      <t>ネンド</t>
    </rPh>
    <phoneticPr fontId="16"/>
  </si>
  <si>
    <t>変更年度の記入</t>
    <rPh sb="0" eb="2">
      <t>ヘンコウ</t>
    </rPh>
    <rPh sb="2" eb="4">
      <t>ネンド</t>
    </rPh>
    <rPh sb="5" eb="7">
      <t>キニュウ</t>
    </rPh>
    <phoneticPr fontId="16"/>
  </si>
  <si>
    <t>令和〇年度入学生より。</t>
    <rPh sb="0" eb="2">
      <t>レイワ</t>
    </rPh>
    <rPh sb="3" eb="5">
      <t>ネンド</t>
    </rPh>
    <rPh sb="5" eb="7">
      <t>ニュウガク</t>
    </rPh>
    <rPh sb="7" eb="8">
      <t>セイ</t>
    </rPh>
    <phoneticPr fontId="16"/>
  </si>
  <si>
    <t>不要な貸し付けを行っていない。</t>
    <phoneticPr fontId="16"/>
  </si>
  <si>
    <t>耐震工事は実施済みである。</t>
    <phoneticPr fontId="16"/>
  </si>
  <si>
    <t>耐震工事が未実施の場合、未実施の理由及び実施予定時期を記載。</t>
    <rPh sb="0" eb="2">
      <t>タイシン</t>
    </rPh>
    <rPh sb="2" eb="4">
      <t>コウジ</t>
    </rPh>
    <rPh sb="5" eb="6">
      <t>ミ</t>
    </rPh>
    <rPh sb="12" eb="15">
      <t>ミジッシ</t>
    </rPh>
    <rPh sb="16" eb="18">
      <t>リユウ</t>
    </rPh>
    <rPh sb="18" eb="19">
      <t>オヨ</t>
    </rPh>
    <rPh sb="27" eb="29">
      <t>キサイ</t>
    </rPh>
    <phoneticPr fontId="16"/>
  </si>
  <si>
    <t>実施予定時期の記入</t>
    <rPh sb="0" eb="2">
      <t>ジッシ</t>
    </rPh>
    <rPh sb="2" eb="4">
      <t>ヨテイ</t>
    </rPh>
    <rPh sb="4" eb="6">
      <t>ジキ</t>
    </rPh>
    <rPh sb="7" eb="9">
      <t>キニュウ</t>
    </rPh>
    <phoneticPr fontId="16"/>
  </si>
  <si>
    <t>━</t>
    <phoneticPr fontId="16"/>
  </si>
  <si>
    <t>年次進行の場合、附則の記載が正しい。</t>
    <phoneticPr fontId="16"/>
  </si>
  <si>
    <t>広報活動を適切に実施している。（所轄庁が学則変更届を受理するまでは、募集要項等に記載の学費について「予定」や「申請中」という旨を明記してください。）</t>
    <rPh sb="5" eb="7">
      <t>テキセツ</t>
    </rPh>
    <rPh sb="8" eb="10">
      <t>ジッシ</t>
    </rPh>
    <rPh sb="16" eb="18">
      <t>テキセツ</t>
    </rPh>
    <rPh sb="19" eb="21">
      <t>ジッシ</t>
    </rPh>
    <rPh sb="30" eb="32">
      <t>ボシュウ</t>
    </rPh>
    <rPh sb="32" eb="34">
      <t>ヨウコウ</t>
    </rPh>
    <rPh sb="34" eb="35">
      <t>トウ</t>
    </rPh>
    <rPh sb="36" eb="38">
      <t>キサイ</t>
    </rPh>
    <rPh sb="39" eb="41">
      <t>ガクヒ</t>
    </rPh>
    <rPh sb="46" eb="48">
      <t>ヨテイ</t>
    </rPh>
    <rPh sb="51" eb="54">
      <t>シンセイチュウ</t>
    </rPh>
    <rPh sb="58" eb="59">
      <t>ムネ</t>
    </rPh>
    <rPh sb="60" eb="62">
      <t>メイキ</t>
    </rPh>
    <phoneticPr fontId="16"/>
  </si>
  <si>
    <t>※確認事項への回答について、再度確認が必要な場合は、所轄庁より追加書類の提出を求める場合があります。</t>
    <rPh sb="1" eb="3">
      <t>カクニン</t>
    </rPh>
    <rPh sb="3" eb="5">
      <t>ジコウ</t>
    </rPh>
    <rPh sb="7" eb="9">
      <t>カイトウ</t>
    </rPh>
    <rPh sb="14" eb="16">
      <t>サイド</t>
    </rPh>
    <rPh sb="16" eb="18">
      <t>カクニン</t>
    </rPh>
    <rPh sb="19" eb="21">
      <t>ヒツヨウ</t>
    </rPh>
    <rPh sb="22" eb="24">
      <t>バアイ</t>
    </rPh>
    <rPh sb="26" eb="29">
      <t>ショカツチョウ</t>
    </rPh>
    <rPh sb="31" eb="33">
      <t>ツイカ</t>
    </rPh>
    <rPh sb="33" eb="35">
      <t>ショルイ</t>
    </rPh>
    <rPh sb="36" eb="38">
      <t>テイシュツ</t>
    </rPh>
    <rPh sb="39" eb="40">
      <t>モト</t>
    </rPh>
    <rPh sb="42" eb="44">
      <t>バアイ</t>
    </rPh>
    <phoneticPr fontId="16"/>
  </si>
  <si>
    <t>今年度は決算見込額を、次年度については所要見込額を記入すること。</t>
    <rPh sb="0" eb="1">
      <t>コン</t>
    </rPh>
    <rPh sb="11" eb="12">
      <t>ジ</t>
    </rPh>
    <phoneticPr fontId="1"/>
  </si>
  <si>
    <t>次年度の各科目の算出の基礎となる生徒数は、１年生は原則として定員、２・３年生は現１・２年生の数とすること。</t>
    <rPh sb="0" eb="1">
      <t>ジ</t>
    </rPh>
    <phoneticPr fontId="1"/>
  </si>
  <si>
    <t>（各年度4月1日時点）</t>
    <rPh sb="1" eb="4">
      <t>カクネンド</t>
    </rPh>
    <rPh sb="5" eb="6">
      <t>ガツ</t>
    </rPh>
    <rPh sb="7" eb="8">
      <t>ニチ</t>
    </rPh>
    <rPh sb="8" eb="10">
      <t>ジテン</t>
    </rPh>
    <phoneticPr fontId="1"/>
  </si>
  <si>
    <t>様式13　学費等の変更に係る資料</t>
    <rPh sb="0" eb="2">
      <t>ヨウシキ</t>
    </rPh>
    <rPh sb="5" eb="7">
      <t>ガクヒ</t>
    </rPh>
    <rPh sb="7" eb="8">
      <t>トウ</t>
    </rPh>
    <rPh sb="9" eb="11">
      <t>ヘンコウ</t>
    </rPh>
    <rPh sb="12" eb="13">
      <t>カカ</t>
    </rPh>
    <rPh sb="14" eb="16">
      <t>シリョウ</t>
    </rPh>
    <phoneticPr fontId="1"/>
  </si>
  <si>
    <t>費目ごとに記入し、各費目の上段には総額を、下段には算定の基礎となった「単価」及び「生徒数」を記入すること。</t>
    <rPh sb="9" eb="12">
      <t>カクヒモク</t>
    </rPh>
    <rPh sb="13" eb="15">
      <t>ジョウダン</t>
    </rPh>
    <rPh sb="17" eb="18">
      <t>ソウ</t>
    </rPh>
    <rPh sb="18" eb="19">
      <t>ガク</t>
    </rPh>
    <rPh sb="21" eb="23">
      <t>ゲダン</t>
    </rPh>
    <rPh sb="25" eb="27">
      <t>サンテイ</t>
    </rPh>
    <rPh sb="28" eb="30">
      <t>キソ</t>
    </rPh>
    <rPh sb="35" eb="37">
      <t>タンカ</t>
    </rPh>
    <rPh sb="38" eb="39">
      <t>オヨ</t>
    </rPh>
    <rPh sb="41" eb="44">
      <t>セイトスウ</t>
    </rPh>
    <rPh sb="46" eb="48">
      <t>キニュウ</t>
    </rPh>
    <phoneticPr fontId="1"/>
  </si>
  <si>
    <t>(B：変更前)</t>
    <rPh sb="3" eb="5">
      <t>ヘンコウ</t>
    </rPh>
    <rPh sb="5" eb="6">
      <t>マエ</t>
    </rPh>
    <phoneticPr fontId="1"/>
  </si>
  <si>
    <t>(A：変更後)</t>
    <rPh sb="3" eb="5">
      <t>ヘンコウ</t>
    </rPh>
    <rPh sb="5" eb="6">
      <t>ゴ</t>
    </rPh>
    <phoneticPr fontId="1"/>
  </si>
  <si>
    <t>（１）　事業活動収支</t>
    <rPh sb="4" eb="6">
      <t>ジギョウ</t>
    </rPh>
    <rPh sb="6" eb="8">
      <t>カツドウ</t>
    </rPh>
    <phoneticPr fontId="1"/>
  </si>
  <si>
    <t>（２）　学費変更内容</t>
    <rPh sb="4" eb="6">
      <t>ガクヒ</t>
    </rPh>
    <rPh sb="6" eb="8">
      <t>ヘンコウ</t>
    </rPh>
    <rPh sb="8" eb="10">
      <t>ナイヨウ</t>
    </rPh>
    <phoneticPr fontId="1"/>
  </si>
  <si>
    <t>欄が不足する場合は、適宜追加すること。</t>
    <rPh sb="0" eb="1">
      <t>ラン</t>
    </rPh>
    <rPh sb="2" eb="4">
      <t>フソク</t>
    </rPh>
    <rPh sb="6" eb="8">
      <t>バアイ</t>
    </rPh>
    <rPh sb="10" eb="12">
      <t>テキギ</t>
    </rPh>
    <rPh sb="12" eb="14">
      <t>ツイカ</t>
    </rPh>
    <phoneticPr fontId="1"/>
  </si>
  <si>
    <t>(I)</t>
    <phoneticPr fontId="1"/>
  </si>
  <si>
    <t>(J)</t>
    <phoneticPr fontId="1"/>
  </si>
  <si>
    <r>
      <t>(C)～(L)</t>
    </r>
    <r>
      <rPr>
        <sz val="10"/>
        <rFont val="ＭＳ Ｐ明朝"/>
        <family val="1"/>
        <charset val="128"/>
      </rPr>
      <t>までの計</t>
    </r>
    <phoneticPr fontId="1"/>
  </si>
  <si>
    <t>（３）入学年度別納付額対照表</t>
    <rPh sb="3" eb="5">
      <t>ニュウガク</t>
    </rPh>
    <rPh sb="5" eb="7">
      <t>ネンド</t>
    </rPh>
    <rPh sb="7" eb="8">
      <t>ベツ</t>
    </rPh>
    <rPh sb="8" eb="10">
      <t>ノウフ</t>
    </rPh>
    <rPh sb="10" eb="11">
      <t>ガク</t>
    </rPh>
    <rPh sb="11" eb="14">
      <t>タイショウヒョウ</t>
    </rPh>
    <phoneticPr fontId="1"/>
  </si>
  <si>
    <t>（４）　施設、設備及び借入金等に係る資金計画</t>
    <rPh sb="4" eb="6">
      <t>シセツ</t>
    </rPh>
    <rPh sb="7" eb="9">
      <t>セツビ</t>
    </rPh>
    <rPh sb="9" eb="10">
      <t>オヨ</t>
    </rPh>
    <rPh sb="11" eb="13">
      <t>カリイレ</t>
    </rPh>
    <rPh sb="13" eb="14">
      <t>キン</t>
    </rPh>
    <rPh sb="14" eb="15">
      <t>ナド</t>
    </rPh>
    <rPh sb="16" eb="17">
      <t>カカ</t>
    </rPh>
    <rPh sb="18" eb="20">
      <t>シキン</t>
    </rPh>
    <rPh sb="20" eb="22">
      <t>ケイカク</t>
    </rPh>
    <phoneticPr fontId="1"/>
  </si>
  <si>
    <t>・該当する計画等がある場合に作成し、直近の年度の貸借対照表の写しを添付すること。</t>
    <rPh sb="1" eb="3">
      <t>ガイトウ</t>
    </rPh>
    <rPh sb="5" eb="7">
      <t>ケイカク</t>
    </rPh>
    <rPh sb="7" eb="8">
      <t>トウ</t>
    </rPh>
    <rPh sb="11" eb="13">
      <t>バアイ</t>
    </rPh>
    <rPh sb="14" eb="16">
      <t>サクセイ</t>
    </rPh>
    <rPh sb="18" eb="20">
      <t>チョッキン</t>
    </rPh>
    <rPh sb="21" eb="23">
      <t>ネンド</t>
    </rPh>
    <phoneticPr fontId="1"/>
  </si>
  <si>
    <t>（５）　学費の変更に関する確認表</t>
    <rPh sb="4" eb="6">
      <t>ガクヒ</t>
    </rPh>
    <rPh sb="7" eb="9">
      <t>ヘンコウ</t>
    </rPh>
    <rPh sb="10" eb="11">
      <t>カン</t>
    </rPh>
    <rPh sb="13" eb="15">
      <t>カクニン</t>
    </rPh>
    <rPh sb="15" eb="16">
      <t>ヒョウ</t>
    </rPh>
    <phoneticPr fontId="16"/>
  </si>
  <si>
    <t>（例：過剰収容の状況にある場合、定員管理計画の作成及び提出等）</t>
    <rPh sb="1" eb="2">
      <t>レイ</t>
    </rPh>
    <rPh sb="3" eb="5">
      <t>カジョウ</t>
    </rPh>
    <rPh sb="5" eb="7">
      <t>シュウヨウ</t>
    </rPh>
    <rPh sb="8" eb="10">
      <t>ジョウキョウ</t>
    </rPh>
    <rPh sb="13" eb="15">
      <t>バアイ</t>
    </rPh>
    <rPh sb="16" eb="18">
      <t>テイイン</t>
    </rPh>
    <rPh sb="18" eb="20">
      <t>カンリ</t>
    </rPh>
    <rPh sb="20" eb="22">
      <t>ケイカク</t>
    </rPh>
    <rPh sb="23" eb="25">
      <t>サクセイ</t>
    </rPh>
    <rPh sb="25" eb="26">
      <t>オヨ</t>
    </rPh>
    <rPh sb="27" eb="29">
      <t>テイシュツ</t>
    </rPh>
    <rPh sb="29" eb="30">
      <t>トウ</t>
    </rPh>
    <phoneticPr fontId="16"/>
  </si>
  <si>
    <t xml:space="preserve">(注)
</t>
    <rPh sb="1" eb="2">
      <t>チュウ</t>
    </rPh>
    <phoneticPr fontId="1"/>
  </si>
  <si>
    <t xml:space="preserve">１
</t>
    <phoneticPr fontId="1"/>
  </si>
  <si>
    <t>ファイル作成時点の年度が自動入力されるので、網かけ欄（水色）に記入する。
前年度及び前々年度は、学校別、課程別の事業活動収支内訳書の決算額から転記すること。</t>
    <rPh sb="4" eb="6">
      <t>サクセイ</t>
    </rPh>
    <rPh sb="6" eb="8">
      <t>ジテン</t>
    </rPh>
    <rPh sb="9" eb="11">
      <t>ネンド</t>
    </rPh>
    <rPh sb="12" eb="14">
      <t>ジドウ</t>
    </rPh>
    <rPh sb="14" eb="16">
      <t>ニュウリョク</t>
    </rPh>
    <rPh sb="37" eb="40">
      <t>ゼンネンド</t>
    </rPh>
    <rPh sb="42" eb="44">
      <t>ゼンゼン</t>
    </rPh>
    <rPh sb="44" eb="46">
      <t>ネンド</t>
    </rPh>
    <rPh sb="45" eb="46">
      <t>ド</t>
    </rPh>
    <phoneticPr fontId="1"/>
  </si>
  <si>
    <t>学則で定めている学費について、学費変更を行う学科（又はコース）別にシートを作成すること。
ファイル作成時点の年度が自動入力されるので、網かけ欄（水色）に記入する。</t>
    <rPh sb="0" eb="2">
      <t>ガクソク</t>
    </rPh>
    <rPh sb="3" eb="4">
      <t>サダ</t>
    </rPh>
    <rPh sb="8" eb="10">
      <t>ガクヒ</t>
    </rPh>
    <phoneticPr fontId="1"/>
  </si>
  <si>
    <t>学費変更前後の入学生の学費納付総額について、学費変更を行う学科（又はコース）別にシートを作成すること。
ファイル作成時点の年度が自動入力されるので、網かけ欄（水色）に記入する。</t>
    <rPh sb="0" eb="2">
      <t>ガクヒ</t>
    </rPh>
    <rPh sb="2" eb="4">
      <t>ヘンコウ</t>
    </rPh>
    <rPh sb="4" eb="6">
      <t>ゼンゴ</t>
    </rPh>
    <rPh sb="7" eb="10">
      <t>ニュウガクセイ</t>
    </rPh>
    <rPh sb="11" eb="13">
      <t>ガクヒ</t>
    </rPh>
    <rPh sb="13" eb="15">
      <t>ノウフ</t>
    </rPh>
    <rPh sb="15" eb="17">
      <t>ソウガク</t>
    </rPh>
    <rPh sb="16" eb="17">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</si>
</sst>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quot;(&quot;#,##0&quot;年度徴収分)&quot;"/>
    <numFmt numFmtId="179" formatCode="#,##0.00;&quot;△ &quot;#,##0.00"/>
  </numFmts>
  <fonts count="20" x14ac:knownFonts="1">
    <font>
      <sz val="11"/>
      <name val="ＭＳ Ｐゴシック"/>
      <family val="3"/>
      <charset val="128"/>
    </font>
    <font>
      <sz val="6"/>
      <name val="ＭＳ Ｐゴシック"/>
      <family val="3"/>
      <charset val="128"/>
    </font>
    <font>
      <sz val="8"/>
      <name val="ＭＳ Ｐ明朝"/>
      <family val="1"/>
      <charset val="128"/>
    </font>
    <font>
      <sz val="6"/>
      <name val="ＭＳ Ｐ明朝"/>
      <family val="1"/>
      <charset val="128"/>
    </font>
    <font>
      <sz val="9"/>
      <name val="ＭＳ Ｐ明朝"/>
      <family val="1"/>
      <charset val="128"/>
    </font>
    <font>
      <sz val="7"/>
      <name val="ＭＳ Ｐ明朝"/>
      <family val="1"/>
      <charset val="128"/>
    </font>
    <font>
      <sz val="11"/>
      <name val="ＭＳ Ｐ明朝"/>
      <family val="1"/>
      <charset val="128"/>
    </font>
    <font>
      <sz val="10"/>
      <name val="ＭＳ Ｐ明朝"/>
      <family val="1"/>
      <charset val="128"/>
    </font>
    <font>
      <u/>
      <sz val="8"/>
      <name val="ＭＳ Ｐ明朝"/>
      <family val="1"/>
      <charset val="128"/>
    </font>
    <font>
      <sz val="10"/>
      <name val="ＭＳ Ｐゴシック"/>
      <family val="3"/>
      <charset val="128"/>
    </font>
    <font>
      <sz val="10"/>
      <name val="ＭＳ 明朝"/>
      <family val="1"/>
      <charset val="128"/>
    </font>
    <font>
      <sz val="8"/>
      <color indexed="10"/>
      <name val="ＭＳ Ｐ明朝"/>
      <family val="1"/>
      <charset val="128"/>
    </font>
    <font>
      <sz val="9"/>
      <color rgb="FF000000"/>
      <name val="MS UI Gothic"/>
      <family val="3"/>
      <charset val="128"/>
    </font>
    <font>
      <sz val="11"/>
      <name val="ＭＳ Ｐゴシック"/>
      <family val="3"/>
      <charset val="128"/>
    </font>
    <font>
      <sz val="11"/>
      <color indexed="10"/>
      <name val="ＭＳ Ｐゴシック"/>
      <family val="3"/>
      <charset val="128"/>
    </font>
    <font>
      <sz val="11"/>
      <color theme="1"/>
      <name val="ＭＳ Ｐゴシック"/>
      <family val="2"/>
      <scheme val="minor"/>
    </font>
    <font>
      <sz val="6"/>
      <name val="ＭＳ Ｐゴシック"/>
      <family val="3"/>
      <charset val="128"/>
      <scheme val="minor"/>
    </font>
    <font>
      <sz val="8"/>
      <color rgb="FF222222"/>
      <name val="ＭＳ Ｐ明朝"/>
      <family val="1"/>
      <charset val="128"/>
    </font>
    <font>
      <sz val="11"/>
      <color theme="1"/>
      <name val="ＭＳ Ｐゴシック"/>
      <family val="3"/>
      <charset val="128"/>
      <scheme val="minor"/>
    </font>
    <font>
      <b/>
      <sz val="14"/>
      <name val="ＭＳ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75">
    <border>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top style="hair">
        <color indexed="64"/>
      </top>
      <bottom/>
      <diagonal/>
    </border>
    <border>
      <left/>
      <right style="thin">
        <color indexed="64"/>
      </right>
      <top style="thin">
        <color indexed="64"/>
      </top>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right/>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thin">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style="hair">
        <color indexed="64"/>
      </right>
      <top/>
      <bottom/>
      <diagonal/>
    </border>
  </borders>
  <cellStyleXfs count="2">
    <xf numFmtId="0" fontId="0" fillId="0" borderId="0">
      <alignment vertical="center"/>
    </xf>
    <xf numFmtId="0" fontId="15" fillId="0" borderId="0"/>
  </cellStyleXfs>
  <cellXfs count="408">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2" fillId="0" borderId="0" xfId="0" applyFont="1" applyAlignment="1">
      <alignment horizontal="distributed" vertical="center" indent="10"/>
    </xf>
    <xf numFmtId="0" fontId="7" fillId="0" borderId="0" xfId="0" applyFont="1" applyAlignment="1">
      <alignment horizontal="distributed" vertical="center" indent="11"/>
    </xf>
    <xf numFmtId="0" fontId="4" fillId="0" borderId="0" xfId="0" applyFont="1">
      <alignment vertical="center"/>
    </xf>
    <xf numFmtId="0" fontId="2" fillId="0" borderId="0" xfId="0" applyFont="1" applyAlignment="1">
      <alignment horizontal="center" vertical="center"/>
    </xf>
    <xf numFmtId="0" fontId="2" fillId="0" borderId="0" xfId="0" applyFont="1" applyAlignment="1"/>
    <xf numFmtId="0" fontId="2" fillId="0" borderId="0" xfId="0" applyFont="1" applyAlignment="1">
      <alignment horizontal="center"/>
    </xf>
    <xf numFmtId="0" fontId="2" fillId="0" borderId="0" xfId="0" applyFont="1" applyAlignment="1">
      <alignment horizontal="right"/>
    </xf>
    <xf numFmtId="176" fontId="2" fillId="2" borderId="8" xfId="0" applyNumberFormat="1" applyFont="1" applyFill="1" applyBorder="1" applyAlignment="1">
      <alignment vertical="center" shrinkToFit="1"/>
    </xf>
    <xf numFmtId="177" fontId="2" fillId="0" borderId="9" xfId="0" applyNumberFormat="1" applyFont="1" applyBorder="1" applyAlignment="1">
      <alignment vertical="center" shrinkToFit="1"/>
    </xf>
    <xf numFmtId="0" fontId="2" fillId="0" borderId="6" xfId="0" applyFont="1" applyBorder="1" applyAlignment="1">
      <alignment horizontal="left" vertical="center"/>
    </xf>
    <xf numFmtId="177" fontId="2" fillId="2" borderId="9" xfId="0" applyNumberFormat="1" applyFont="1" applyFill="1" applyBorder="1" applyAlignment="1">
      <alignment vertical="center" shrinkToFit="1"/>
    </xf>
    <xf numFmtId="176" fontId="2" fillId="2" borderId="10" xfId="0" applyNumberFormat="1" applyFont="1" applyFill="1" applyBorder="1" applyAlignment="1">
      <alignment vertical="center" shrinkToFit="1"/>
    </xf>
    <xf numFmtId="0" fontId="2" fillId="0" borderId="1" xfId="0" applyFont="1" applyBorder="1" applyAlignment="1">
      <alignment horizontal="left" vertical="center"/>
    </xf>
    <xf numFmtId="177" fontId="2" fillId="2" borderId="11" xfId="0" applyNumberFormat="1" applyFont="1" applyFill="1" applyBorder="1" applyAlignment="1">
      <alignment vertical="center" shrinkToFit="1"/>
    </xf>
    <xf numFmtId="0" fontId="2" fillId="0" borderId="4" xfId="0" applyFont="1" applyBorder="1" applyAlignment="1">
      <alignment horizontal="left" vertical="center"/>
    </xf>
    <xf numFmtId="176" fontId="2" fillId="0" borderId="7" xfId="0" applyNumberFormat="1" applyFont="1" applyBorder="1" applyAlignment="1">
      <alignment vertical="center" shrinkToFit="1"/>
    </xf>
    <xf numFmtId="177" fontId="2" fillId="0" borderId="14" xfId="0" applyNumberFormat="1" applyFont="1" applyBorder="1" applyAlignment="1">
      <alignment vertical="center" shrinkToFit="1"/>
    </xf>
    <xf numFmtId="177" fontId="2" fillId="2" borderId="14" xfId="0" applyNumberFormat="1" applyFont="1" applyFill="1" applyBorder="1" applyAlignment="1">
      <alignment vertical="center" shrinkToFit="1"/>
    </xf>
    <xf numFmtId="176" fontId="2" fillId="0" borderId="8" xfId="0" applyNumberFormat="1" applyFont="1" applyBorder="1" applyAlignment="1">
      <alignment vertical="center" shrinkToFit="1"/>
    </xf>
    <xf numFmtId="0" fontId="2" fillId="0" borderId="15" xfId="0" applyFont="1" applyBorder="1">
      <alignment vertical="center"/>
    </xf>
    <xf numFmtId="0" fontId="2" fillId="0" borderId="18" xfId="0" applyFont="1" applyBorder="1" applyAlignment="1">
      <alignment horizontal="distributed" vertical="center"/>
    </xf>
    <xf numFmtId="0" fontId="2" fillId="0" borderId="16" xfId="0" applyFont="1" applyBorder="1" applyAlignment="1">
      <alignment horizontal="distributed" vertical="center"/>
    </xf>
    <xf numFmtId="0" fontId="8" fillId="0" borderId="0" xfId="0" applyFont="1" applyAlignment="1">
      <alignment horizontal="right" vertical="top"/>
    </xf>
    <xf numFmtId="0" fontId="4" fillId="0" borderId="0" xfId="0" applyFont="1" applyAlignment="1"/>
    <xf numFmtId="0" fontId="2" fillId="0" borderId="5" xfId="0" applyFont="1" applyBorder="1">
      <alignment vertical="center"/>
    </xf>
    <xf numFmtId="0" fontId="6" fillId="0" borderId="0" xfId="0" applyFont="1">
      <alignment vertical="center"/>
    </xf>
    <xf numFmtId="0" fontId="6" fillId="0" borderId="0" xfId="0" applyFont="1" applyAlignment="1">
      <alignment vertical="top"/>
    </xf>
    <xf numFmtId="0" fontId="6" fillId="0" borderId="0" xfId="0" applyFont="1" applyAlignment="1">
      <alignment horizontal="right"/>
    </xf>
    <xf numFmtId="0" fontId="6" fillId="0" borderId="0" xfId="0" applyFont="1" applyAlignment="1">
      <alignment vertical="center" shrinkToFit="1"/>
    </xf>
    <xf numFmtId="0" fontId="6" fillId="0" borderId="0" xfId="0" applyFont="1" applyAlignment="1">
      <alignment vertical="center" wrapText="1"/>
    </xf>
    <xf numFmtId="0" fontId="6" fillId="0" borderId="18" xfId="0" applyFont="1" applyBorder="1">
      <alignment vertical="center"/>
    </xf>
    <xf numFmtId="0" fontId="6" fillId="0" borderId="41" xfId="0" applyFont="1" applyBorder="1" applyAlignment="1">
      <alignment horizontal="center" wrapText="1"/>
    </xf>
    <xf numFmtId="177" fontId="6" fillId="0" borderId="35" xfId="0" applyNumberFormat="1" applyFont="1" applyBorder="1">
      <alignment vertical="center"/>
    </xf>
    <xf numFmtId="177" fontId="6" fillId="0" borderId="43" xfId="0" applyNumberFormat="1" applyFont="1" applyBorder="1">
      <alignment vertical="center"/>
    </xf>
    <xf numFmtId="0" fontId="10" fillId="0" borderId="3" xfId="0" applyFont="1" applyBorder="1">
      <alignment vertical="center"/>
    </xf>
    <xf numFmtId="0" fontId="10" fillId="0" borderId="1" xfId="0" applyFont="1" applyBorder="1">
      <alignment vertical="center"/>
    </xf>
    <xf numFmtId="0" fontId="10" fillId="0" borderId="45" xfId="0" applyFont="1" applyBorder="1" applyAlignment="1">
      <alignment horizontal="center" vertical="center"/>
    </xf>
    <xf numFmtId="0" fontId="3" fillId="0" borderId="46" xfId="0" applyFont="1" applyBorder="1" applyAlignment="1">
      <alignment vertical="center" shrinkToFit="1"/>
    </xf>
    <xf numFmtId="0" fontId="3" fillId="0" borderId="3" xfId="0" applyFont="1" applyBorder="1" applyAlignment="1">
      <alignment vertical="center" shrinkToFit="1"/>
    </xf>
    <xf numFmtId="0" fontId="3" fillId="0" borderId="10" xfId="0" applyFont="1" applyBorder="1" applyAlignment="1">
      <alignment vertical="center" shrinkToFit="1"/>
    </xf>
    <xf numFmtId="0" fontId="3" fillId="0" borderId="1" xfId="0" applyFont="1" applyBorder="1" applyAlignment="1">
      <alignment vertical="center" shrinkToFit="1"/>
    </xf>
    <xf numFmtId="0" fontId="3" fillId="0" borderId="11" xfId="0" applyFont="1" applyBorder="1" applyAlignment="1">
      <alignment horizontal="right" vertical="center" shrinkToFit="1"/>
    </xf>
    <xf numFmtId="176" fontId="5" fillId="2" borderId="16" xfId="0" applyNumberFormat="1" applyFont="1" applyFill="1" applyBorder="1" applyAlignment="1">
      <alignment vertical="center" shrinkToFit="1"/>
    </xf>
    <xf numFmtId="0" fontId="3" fillId="0" borderId="16" xfId="0" applyFont="1" applyBorder="1" applyAlignment="1">
      <alignment horizontal="center" vertical="center" shrinkToFit="1"/>
    </xf>
    <xf numFmtId="0" fontId="3" fillId="0" borderId="29" xfId="0" applyFont="1" applyBorder="1" applyAlignment="1">
      <alignment vertical="center" shrinkToFit="1"/>
    </xf>
    <xf numFmtId="0" fontId="3" fillId="0" borderId="42" xfId="0" applyFont="1" applyBorder="1" applyAlignment="1">
      <alignment horizontal="center" vertical="center" shrinkToFit="1"/>
    </xf>
    <xf numFmtId="176" fontId="5" fillId="2" borderId="11" xfId="0" applyNumberFormat="1" applyFont="1" applyFill="1" applyBorder="1" applyAlignment="1">
      <alignment vertical="center" shrinkToFit="1"/>
    </xf>
    <xf numFmtId="0" fontId="3" fillId="0" borderId="16" xfId="0" applyFont="1" applyBorder="1" applyAlignment="1">
      <alignment vertical="center" shrinkToFit="1"/>
    </xf>
    <xf numFmtId="177" fontId="5" fillId="0" borderId="16" xfId="0" applyNumberFormat="1" applyFont="1" applyBorder="1" applyAlignment="1">
      <alignment vertical="center" shrinkToFit="1"/>
    </xf>
    <xf numFmtId="0" fontId="3" fillId="0" borderId="47" xfId="0" applyFont="1" applyBorder="1" applyAlignment="1">
      <alignment vertical="center" shrinkToFit="1"/>
    </xf>
    <xf numFmtId="0" fontId="3" fillId="0" borderId="48" xfId="0" applyFont="1" applyBorder="1" applyAlignment="1">
      <alignment vertical="center" shrinkToFit="1"/>
    </xf>
    <xf numFmtId="0" fontId="3" fillId="0" borderId="4" xfId="0" applyFont="1" applyBorder="1" applyAlignment="1">
      <alignment vertical="center" shrinkToFit="1"/>
    </xf>
    <xf numFmtId="0" fontId="3" fillId="0" borderId="49" xfId="0" applyFont="1" applyBorder="1" applyAlignment="1">
      <alignment vertical="center" shrinkToFit="1"/>
    </xf>
    <xf numFmtId="177" fontId="5" fillId="0" borderId="49" xfId="0" applyNumberFormat="1" applyFont="1" applyBorder="1" applyAlignment="1">
      <alignment vertical="center" shrinkToFit="1"/>
    </xf>
    <xf numFmtId="0" fontId="3" fillId="0" borderId="50" xfId="0" applyFont="1" applyBorder="1" applyAlignment="1">
      <alignment vertical="center" shrinkToFit="1"/>
    </xf>
    <xf numFmtId="176" fontId="5" fillId="0" borderId="11" xfId="0" applyNumberFormat="1" applyFont="1" applyBorder="1" applyAlignment="1">
      <alignment vertical="center" shrinkToFit="1"/>
    </xf>
    <xf numFmtId="0" fontId="3" fillId="0" borderId="12" xfId="0" applyFont="1" applyBorder="1" applyAlignment="1">
      <alignment vertical="center" shrinkToFit="1"/>
    </xf>
    <xf numFmtId="0" fontId="3" fillId="0" borderId="13" xfId="0" applyFont="1" applyBorder="1" applyAlignment="1">
      <alignment horizontal="right" vertical="center" shrinkToFit="1"/>
    </xf>
    <xf numFmtId="176" fontId="5" fillId="2" borderId="49" xfId="0" applyNumberFormat="1" applyFont="1" applyFill="1" applyBorder="1" applyAlignment="1">
      <alignment vertical="center" shrinkToFit="1"/>
    </xf>
    <xf numFmtId="0" fontId="3" fillId="0" borderId="49" xfId="0" applyFont="1" applyBorder="1" applyAlignment="1">
      <alignment horizontal="center" vertical="center" shrinkToFit="1"/>
    </xf>
    <xf numFmtId="0" fontId="3" fillId="0" borderId="51" xfId="0" applyFont="1" applyBorder="1" applyAlignment="1">
      <alignment horizontal="center" vertical="center" shrinkToFit="1"/>
    </xf>
    <xf numFmtId="0" fontId="3" fillId="0" borderId="30" xfId="0" applyFont="1" applyBorder="1" applyAlignment="1">
      <alignment horizontal="right" vertical="center" shrinkToFit="1"/>
    </xf>
    <xf numFmtId="176" fontId="5" fillId="2" borderId="17" xfId="0" applyNumberFormat="1" applyFont="1" applyFill="1" applyBorder="1" applyAlignment="1">
      <alignment vertical="center" shrinkToFit="1"/>
    </xf>
    <xf numFmtId="0" fontId="3" fillId="0" borderId="17" xfId="0" applyFont="1" applyBorder="1" applyAlignment="1">
      <alignment horizontal="center" vertical="center" shrinkToFit="1"/>
    </xf>
    <xf numFmtId="0" fontId="3" fillId="0" borderId="52" xfId="0" applyFont="1" applyBorder="1" applyAlignment="1">
      <alignment vertical="center" shrinkToFit="1"/>
    </xf>
    <xf numFmtId="0" fontId="3" fillId="0" borderId="32" xfId="0" applyFont="1" applyBorder="1" applyAlignment="1">
      <alignment horizontal="center" vertical="center" shrinkToFit="1"/>
    </xf>
    <xf numFmtId="176" fontId="5" fillId="0" borderId="30" xfId="0" applyNumberFormat="1" applyFont="1" applyBorder="1" applyAlignment="1">
      <alignment vertical="center" shrinkToFit="1"/>
    </xf>
    <xf numFmtId="0" fontId="3" fillId="0" borderId="2" xfId="0" applyFont="1" applyBorder="1" applyAlignment="1">
      <alignment vertical="center" shrinkToFit="1"/>
    </xf>
    <xf numFmtId="0" fontId="3" fillId="0" borderId="17" xfId="0" applyFont="1" applyBorder="1" applyAlignment="1">
      <alignment vertical="center" shrinkToFit="1"/>
    </xf>
    <xf numFmtId="177" fontId="5" fillId="0" borderId="17" xfId="0" applyNumberFormat="1" applyFont="1" applyBorder="1" applyAlignment="1">
      <alignment vertical="center" shrinkToFit="1"/>
    </xf>
    <xf numFmtId="0" fontId="3" fillId="0" borderId="8" xfId="0" applyFont="1" applyBorder="1" applyAlignment="1">
      <alignment vertical="center" shrinkToFit="1"/>
    </xf>
    <xf numFmtId="0" fontId="3" fillId="0" borderId="6" xfId="0" applyFont="1" applyBorder="1" applyAlignment="1">
      <alignment vertical="center" shrinkToFit="1"/>
    </xf>
    <xf numFmtId="0" fontId="3" fillId="0" borderId="5" xfId="0" applyFont="1" applyBorder="1" applyAlignment="1">
      <alignment vertical="center" shrinkToFit="1"/>
    </xf>
    <xf numFmtId="0" fontId="3" fillId="0" borderId="21" xfId="0" applyFont="1" applyBorder="1" applyAlignment="1">
      <alignment vertical="center" shrinkToFit="1"/>
    </xf>
    <xf numFmtId="0" fontId="2" fillId="0" borderId="6" xfId="0" applyFont="1" applyBorder="1" applyAlignment="1">
      <alignment horizontal="left" vertical="center" shrinkToFit="1"/>
    </xf>
    <xf numFmtId="0" fontId="2" fillId="0" borderId="1" xfId="0" applyFont="1" applyBorder="1" applyAlignment="1">
      <alignment horizontal="left" vertical="center" shrinkToFit="1"/>
    </xf>
    <xf numFmtId="0" fontId="2" fillId="0" borderId="5" xfId="0" applyFont="1" applyBorder="1" applyAlignment="1">
      <alignment horizontal="left" vertical="center" shrinkToFit="1"/>
    </xf>
    <xf numFmtId="176" fontId="6" fillId="2" borderId="51" xfId="0" applyNumberFormat="1" applyFont="1" applyFill="1" applyBorder="1">
      <alignment vertical="center"/>
    </xf>
    <xf numFmtId="178" fontId="4" fillId="0" borderId="53" xfId="0" applyNumberFormat="1" applyFont="1" applyBorder="1" applyAlignment="1">
      <alignment horizontal="center"/>
    </xf>
    <xf numFmtId="177" fontId="2" fillId="0" borderId="30" xfId="0" applyNumberFormat="1" applyFont="1" applyBorder="1" applyAlignment="1">
      <alignment vertical="center" shrinkToFit="1"/>
    </xf>
    <xf numFmtId="176" fontId="2" fillId="2" borderId="47" xfId="0" applyNumberFormat="1" applyFont="1" applyFill="1" applyBorder="1" applyAlignment="1">
      <alignment vertical="center" shrinkToFit="1"/>
    </xf>
    <xf numFmtId="0" fontId="2" fillId="0" borderId="2" xfId="0" applyFont="1" applyBorder="1" applyAlignment="1">
      <alignment horizontal="left" vertical="center" shrinkToFit="1"/>
    </xf>
    <xf numFmtId="177" fontId="2" fillId="2" borderId="30" xfId="0" applyNumberFormat="1" applyFont="1" applyFill="1" applyBorder="1" applyAlignment="1">
      <alignment vertical="center" shrinkToFit="1"/>
    </xf>
    <xf numFmtId="0" fontId="2" fillId="0" borderId="25" xfId="0" applyFont="1" applyBorder="1" applyAlignment="1">
      <alignment horizontal="left" vertical="center" shrinkToFit="1"/>
    </xf>
    <xf numFmtId="177" fontId="2" fillId="2" borderId="44" xfId="0" applyNumberFormat="1" applyFont="1" applyFill="1" applyBorder="1" applyAlignment="1">
      <alignment vertical="center" shrinkToFit="1"/>
    </xf>
    <xf numFmtId="0" fontId="2" fillId="0" borderId="21" xfId="0" applyFont="1" applyBorder="1">
      <alignment vertical="center"/>
    </xf>
    <xf numFmtId="176" fontId="2" fillId="0" borderId="65" xfId="0" applyNumberFormat="1" applyFont="1" applyBorder="1" applyAlignment="1">
      <alignment vertical="center" shrinkToFit="1"/>
    </xf>
    <xf numFmtId="177" fontId="2" fillId="0" borderId="44" xfId="0" applyNumberFormat="1" applyFont="1" applyBorder="1" applyAlignment="1">
      <alignment vertical="center" shrinkToFit="1"/>
    </xf>
    <xf numFmtId="0" fontId="2" fillId="0" borderId="5" xfId="0" applyFont="1" applyBorder="1" applyAlignment="1">
      <alignment horizontal="left" vertical="center"/>
    </xf>
    <xf numFmtId="0" fontId="2" fillId="0" borderId="2" xfId="0" applyFont="1" applyBorder="1" applyAlignment="1">
      <alignment horizontal="left" vertical="center"/>
    </xf>
    <xf numFmtId="0" fontId="2" fillId="0" borderId="25" xfId="0" applyFont="1" applyBorder="1" applyAlignment="1">
      <alignment horizontal="left" vertical="center"/>
    </xf>
    <xf numFmtId="0" fontId="2" fillId="0" borderId="24" xfId="0" applyFont="1" applyBorder="1" applyAlignment="1">
      <alignment vertical="center" textRotation="255"/>
    </xf>
    <xf numFmtId="0" fontId="2" fillId="0" borderId="25" xfId="0" applyFont="1" applyBorder="1">
      <alignment vertical="center"/>
    </xf>
    <xf numFmtId="176" fontId="2" fillId="0" borderId="46" xfId="0" applyNumberFormat="1" applyFont="1" applyBorder="1" applyAlignment="1">
      <alignment vertical="center" shrinkToFit="1"/>
    </xf>
    <xf numFmtId="177" fontId="2" fillId="0" borderId="28" xfId="0" applyNumberFormat="1" applyFont="1" applyBorder="1" applyAlignment="1">
      <alignment vertical="center" shrinkToFit="1"/>
    </xf>
    <xf numFmtId="0" fontId="2" fillId="0" borderId="3" xfId="0" applyFont="1" applyBorder="1" applyAlignment="1">
      <alignment horizontal="left" vertical="center" shrinkToFit="1"/>
    </xf>
    <xf numFmtId="177" fontId="2" fillId="2" borderId="28" xfId="0" applyNumberFormat="1" applyFont="1" applyFill="1" applyBorder="1" applyAlignment="1">
      <alignment vertical="center" shrinkToFit="1"/>
    </xf>
    <xf numFmtId="0" fontId="2" fillId="0" borderId="66" xfId="0" applyFont="1" applyBorder="1">
      <alignment vertical="center"/>
    </xf>
    <xf numFmtId="0" fontId="2" fillId="0" borderId="1" xfId="0" applyFont="1" applyBorder="1" applyAlignment="1">
      <alignment horizontal="center" vertical="center" shrinkToFit="1"/>
    </xf>
    <xf numFmtId="0" fontId="2" fillId="0" borderId="16" xfId="0" applyFont="1" applyBorder="1" applyAlignment="1">
      <alignment horizontal="center" vertical="center" shrinkToFit="1"/>
    </xf>
    <xf numFmtId="0" fontId="6" fillId="0" borderId="36" xfId="0" applyFont="1" applyBorder="1" applyAlignment="1">
      <alignment horizontal="center"/>
    </xf>
    <xf numFmtId="0" fontId="10" fillId="0" borderId="44" xfId="0" applyFont="1" applyBorder="1" applyAlignment="1">
      <alignment horizontal="center" vertical="center"/>
    </xf>
    <xf numFmtId="0" fontId="10" fillId="0" borderId="31" xfId="0" applyFont="1" applyBorder="1" applyAlignment="1">
      <alignment horizontal="center" vertical="center"/>
    </xf>
    <xf numFmtId="176" fontId="6" fillId="2" borderId="49" xfId="0" applyNumberFormat="1" applyFont="1" applyFill="1" applyBorder="1">
      <alignment vertical="center"/>
    </xf>
    <xf numFmtId="178" fontId="4" fillId="0" borderId="22" xfId="0" applyNumberFormat="1" applyFont="1" applyBorder="1" applyAlignment="1">
      <alignment horizontal="center"/>
    </xf>
    <xf numFmtId="0" fontId="2" fillId="2" borderId="18" xfId="0" applyFont="1" applyFill="1" applyBorder="1" applyAlignment="1">
      <alignment horizontal="left" vertical="center" indent="1"/>
    </xf>
    <xf numFmtId="0" fontId="2" fillId="2" borderId="18" xfId="0" applyFont="1" applyFill="1" applyBorder="1" applyAlignment="1">
      <alignment horizontal="left" vertical="center" indent="1" shrinkToFit="1"/>
    </xf>
    <xf numFmtId="0" fontId="2" fillId="0" borderId="0" xfId="0" applyFont="1" applyAlignment="1">
      <alignment horizontal="distributed" vertical="center"/>
    </xf>
    <xf numFmtId="0" fontId="2" fillId="0" borderId="0" xfId="0" applyFont="1" applyAlignment="1">
      <alignment horizontal="left" vertical="center" indent="1"/>
    </xf>
    <xf numFmtId="0" fontId="4" fillId="0" borderId="23" xfId="0" applyFont="1" applyBorder="1">
      <alignment vertical="center"/>
    </xf>
    <xf numFmtId="0" fontId="4" fillId="0" borderId="19" xfId="0" applyFont="1" applyBorder="1" applyAlignment="1">
      <alignment horizontal="center" vertical="center"/>
    </xf>
    <xf numFmtId="0" fontId="4" fillId="0" borderId="26" xfId="0" applyFont="1" applyBorder="1">
      <alignment vertical="center"/>
    </xf>
    <xf numFmtId="0" fontId="4" fillId="0" borderId="3"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 xfId="0" applyFont="1" applyBorder="1">
      <alignment vertical="center"/>
    </xf>
    <xf numFmtId="0" fontId="4" fillId="0" borderId="69" xfId="0" applyFont="1" applyBorder="1">
      <alignment vertical="center"/>
    </xf>
    <xf numFmtId="0" fontId="4" fillId="0" borderId="24" xfId="0" applyFont="1" applyBorder="1">
      <alignment vertical="center"/>
    </xf>
    <xf numFmtId="0" fontId="4" fillId="0" borderId="2" xfId="0" applyFont="1" applyBorder="1">
      <alignment vertical="center"/>
    </xf>
    <xf numFmtId="0" fontId="4" fillId="0" borderId="24" xfId="0" applyFont="1" applyBorder="1" applyAlignment="1">
      <alignment horizontal="center" vertical="center"/>
    </xf>
    <xf numFmtId="0" fontId="4" fillId="0" borderId="25" xfId="0" applyFont="1" applyBorder="1">
      <alignment vertical="center"/>
    </xf>
    <xf numFmtId="0" fontId="4" fillId="0" borderId="22" xfId="0" applyFont="1" applyBorder="1">
      <alignment vertical="center"/>
    </xf>
    <xf numFmtId="0" fontId="4" fillId="0" borderId="18" xfId="0" applyFont="1" applyBorder="1">
      <alignment vertical="center"/>
    </xf>
    <xf numFmtId="176" fontId="4" fillId="2" borderId="18" xfId="0" applyNumberFormat="1" applyFont="1" applyFill="1" applyBorder="1">
      <alignment vertical="center"/>
    </xf>
    <xf numFmtId="0" fontId="4" fillId="0" borderId="6" xfId="0" applyFont="1" applyBorder="1">
      <alignment vertical="center"/>
    </xf>
    <xf numFmtId="0" fontId="4" fillId="0" borderId="70" xfId="0" applyFont="1" applyBorder="1">
      <alignment vertical="center"/>
    </xf>
    <xf numFmtId="0" fontId="4" fillId="0" borderId="5" xfId="0" applyFont="1" applyBorder="1">
      <alignment vertical="center"/>
    </xf>
    <xf numFmtId="0" fontId="13" fillId="0" borderId="5" xfId="0" applyFont="1" applyBorder="1" applyAlignment="1">
      <alignment horizontal="center" vertical="center"/>
    </xf>
    <xf numFmtId="0" fontId="14" fillId="0" borderId="0" xfId="0" applyFont="1">
      <alignment vertical="center"/>
    </xf>
    <xf numFmtId="0" fontId="4" fillId="0" borderId="0" xfId="0" applyFont="1" applyAlignment="1">
      <alignment vertical="center" shrinkToFit="1"/>
    </xf>
    <xf numFmtId="0" fontId="4" fillId="0" borderId="18" xfId="0" applyFont="1" applyBorder="1" applyAlignment="1">
      <alignment vertical="center" wrapText="1" shrinkToFit="1"/>
    </xf>
    <xf numFmtId="176" fontId="4" fillId="0" borderId="18" xfId="0" applyNumberFormat="1" applyFont="1" applyBorder="1">
      <alignment vertical="center"/>
    </xf>
    <xf numFmtId="0" fontId="2" fillId="0" borderId="18" xfId="0" applyFont="1" applyBorder="1">
      <alignment vertical="center"/>
    </xf>
    <xf numFmtId="0" fontId="2" fillId="2" borderId="18" xfId="0" applyFont="1" applyFill="1" applyBorder="1" applyAlignment="1">
      <alignment vertical="center" shrinkToFit="1"/>
    </xf>
    <xf numFmtId="0" fontId="2" fillId="0" borderId="0" xfId="0" applyFont="1" applyAlignment="1">
      <alignment vertical="top"/>
    </xf>
    <xf numFmtId="0" fontId="2" fillId="2" borderId="61" xfId="0" applyFont="1" applyFill="1" applyBorder="1" applyAlignment="1">
      <alignment vertical="center" shrinkToFit="1"/>
    </xf>
    <xf numFmtId="0" fontId="2" fillId="0" borderId="59" xfId="0" applyFont="1" applyBorder="1">
      <alignment vertical="center"/>
    </xf>
    <xf numFmtId="0" fontId="2" fillId="0" borderId="38" xfId="0" applyFont="1" applyBorder="1">
      <alignment vertical="center"/>
    </xf>
    <xf numFmtId="176" fontId="6" fillId="0" borderId="42" xfId="0" applyNumberFormat="1" applyFont="1" applyBorder="1">
      <alignment vertical="center"/>
    </xf>
    <xf numFmtId="0" fontId="2" fillId="0" borderId="55" xfId="0" applyFont="1" applyBorder="1">
      <alignment vertical="center"/>
    </xf>
    <xf numFmtId="0" fontId="3" fillId="0" borderId="59" xfId="0" applyFont="1" applyBorder="1" applyAlignment="1">
      <alignment vertical="center" shrinkToFit="1"/>
    </xf>
    <xf numFmtId="0" fontId="3" fillId="0" borderId="50" xfId="0" applyFont="1" applyBorder="1">
      <alignment vertical="center"/>
    </xf>
    <xf numFmtId="0" fontId="2" fillId="2" borderId="60" xfId="0" applyFont="1" applyFill="1" applyBorder="1" applyAlignment="1">
      <alignment vertical="center" shrinkToFit="1"/>
    </xf>
    <xf numFmtId="176" fontId="6" fillId="0" borderId="0" xfId="0" applyNumberFormat="1" applyFont="1">
      <alignment vertical="center"/>
    </xf>
    <xf numFmtId="177" fontId="6" fillId="0" borderId="0" xfId="0" applyNumberFormat="1" applyFont="1">
      <alignment vertical="center"/>
    </xf>
    <xf numFmtId="176" fontId="6" fillId="0" borderId="37" xfId="0" applyNumberFormat="1" applyFont="1" applyBorder="1">
      <alignment vertical="center"/>
    </xf>
    <xf numFmtId="176" fontId="6" fillId="0" borderId="15" xfId="0" applyNumberFormat="1" applyFont="1" applyBorder="1">
      <alignment vertical="center"/>
    </xf>
    <xf numFmtId="176" fontId="6" fillId="3" borderId="71" xfId="0" applyNumberFormat="1" applyFont="1" applyFill="1" applyBorder="1">
      <alignment vertical="center"/>
    </xf>
    <xf numFmtId="0" fontId="17" fillId="0" borderId="71" xfId="0" applyFont="1" applyBorder="1" applyAlignment="1">
      <alignment horizontal="center" vertical="center"/>
    </xf>
    <xf numFmtId="0" fontId="17" fillId="0" borderId="0" xfId="0" applyFont="1" applyAlignment="1">
      <alignment horizontal="center" vertical="center"/>
    </xf>
    <xf numFmtId="0" fontId="6" fillId="0" borderId="74" xfId="0" applyFont="1" applyBorder="1" applyAlignment="1">
      <alignment horizontal="center"/>
    </xf>
    <xf numFmtId="0" fontId="18" fillId="0" borderId="0" xfId="1" applyFont="1"/>
    <xf numFmtId="0" fontId="18" fillId="0" borderId="71" xfId="1" applyFont="1" applyBorder="1" applyAlignment="1">
      <alignment vertical="center"/>
    </xf>
    <xf numFmtId="0" fontId="18" fillId="0" borderId="0" xfId="1" applyFont="1" applyAlignment="1">
      <alignment vertical="center"/>
    </xf>
    <xf numFmtId="0" fontId="18" fillId="0" borderId="67" xfId="1" applyFont="1" applyBorder="1" applyAlignment="1">
      <alignment vertical="center"/>
    </xf>
    <xf numFmtId="0" fontId="18" fillId="0" borderId="67" xfId="1" applyFont="1" applyBorder="1" applyAlignment="1">
      <alignment vertical="center" wrapText="1"/>
    </xf>
    <xf numFmtId="0" fontId="18" fillId="3" borderId="72" xfId="1" applyFont="1" applyFill="1" applyBorder="1" applyAlignment="1">
      <alignment vertical="center"/>
    </xf>
    <xf numFmtId="0" fontId="18" fillId="0" borderId="72" xfId="1" applyFont="1" applyBorder="1" applyAlignment="1">
      <alignment vertical="center" wrapText="1"/>
    </xf>
    <xf numFmtId="0" fontId="18" fillId="3" borderId="73" xfId="1" applyFont="1" applyFill="1" applyBorder="1" applyAlignment="1">
      <alignment vertical="center"/>
    </xf>
    <xf numFmtId="0" fontId="18" fillId="0" borderId="67" xfId="1" applyFont="1" applyBorder="1"/>
    <xf numFmtId="0" fontId="18" fillId="3" borderId="72" xfId="1" applyFont="1" applyFill="1" applyBorder="1"/>
    <xf numFmtId="0" fontId="18" fillId="0" borderId="63" xfId="1" applyFont="1" applyBorder="1" applyAlignment="1">
      <alignment vertical="center"/>
    </xf>
    <xf numFmtId="0" fontId="18" fillId="0" borderId="63" xfId="1" applyFont="1" applyBorder="1" applyAlignment="1">
      <alignment vertical="center" wrapText="1"/>
    </xf>
    <xf numFmtId="0" fontId="18" fillId="0" borderId="72" xfId="1" applyFont="1" applyBorder="1"/>
    <xf numFmtId="0" fontId="2" fillId="0" borderId="0" xfId="0" applyFont="1" applyAlignment="1">
      <alignment vertical="center" wrapText="1"/>
    </xf>
    <xf numFmtId="49" fontId="2" fillId="0" borderId="0" xfId="0" applyNumberFormat="1" applyFont="1" applyAlignment="1">
      <alignment vertical="center" wrapText="1"/>
    </xf>
    <xf numFmtId="0" fontId="2" fillId="0" borderId="61" xfId="0" applyFont="1" applyBorder="1" applyAlignment="1">
      <alignment horizontal="left" vertical="center" wrapText="1"/>
    </xf>
    <xf numFmtId="0" fontId="11" fillId="0" borderId="0" xfId="0" applyFont="1" applyAlignment="1">
      <alignment horizontal="left" vertical="center" wrapText="1" indent="1"/>
    </xf>
    <xf numFmtId="0" fontId="2" fillId="0" borderId="7" xfId="0" applyFont="1" applyBorder="1" applyAlignment="1">
      <alignment horizontal="left" vertical="center"/>
    </xf>
    <xf numFmtId="0" fontId="2" fillId="0" borderId="54" xfId="0" applyFont="1" applyBorder="1" applyAlignment="1">
      <alignment horizontal="left" vertical="center"/>
    </xf>
    <xf numFmtId="0" fontId="2" fillId="0" borderId="14" xfId="0" applyFont="1" applyBorder="1" applyAlignment="1">
      <alignment horizontal="left" vertical="center"/>
    </xf>
    <xf numFmtId="0" fontId="2" fillId="0" borderId="10" xfId="0" applyFont="1" applyBorder="1" applyAlignment="1">
      <alignment horizontal="left" vertical="center"/>
    </xf>
    <xf numFmtId="0" fontId="2" fillId="0" borderId="42" xfId="0" applyFont="1" applyBorder="1" applyAlignment="1">
      <alignment horizontal="left" vertical="center"/>
    </xf>
    <xf numFmtId="0" fontId="2" fillId="0" borderId="43" xfId="0" applyFont="1" applyBorder="1" applyAlignment="1">
      <alignment horizontal="left" vertical="center"/>
    </xf>
    <xf numFmtId="0" fontId="2" fillId="0" borderId="54" xfId="0" applyFont="1" applyBorder="1" applyAlignment="1">
      <alignment horizontal="distributed" vertical="center" wrapText="1"/>
    </xf>
    <xf numFmtId="0" fontId="2" fillId="0" borderId="55" xfId="0" applyFont="1" applyBorder="1" applyAlignment="1">
      <alignment horizontal="distributed" vertical="center" wrapText="1"/>
    </xf>
    <xf numFmtId="0" fontId="2" fillId="0" borderId="8" xfId="0" applyFont="1" applyBorder="1" applyAlignment="1">
      <alignment horizontal="left" vertical="center"/>
    </xf>
    <xf numFmtId="0" fontId="2" fillId="0" borderId="53"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left" vertical="center" wrapText="1"/>
    </xf>
    <xf numFmtId="0" fontId="2" fillId="0" borderId="68" xfId="0" applyFont="1" applyBorder="1" applyAlignment="1">
      <alignment horizontal="distributed" vertical="center" wrapText="1"/>
    </xf>
    <xf numFmtId="0" fontId="2" fillId="2" borderId="18" xfId="0" applyFont="1" applyFill="1" applyBorder="1" applyAlignment="1">
      <alignment horizontal="left" vertical="center" indent="1"/>
    </xf>
    <xf numFmtId="0" fontId="2" fillId="2" borderId="16" xfId="0" applyFont="1" applyFill="1" applyBorder="1" applyAlignment="1">
      <alignment horizontal="left" vertical="center" indent="1"/>
    </xf>
    <xf numFmtId="0" fontId="2" fillId="0" borderId="7" xfId="0" applyFont="1" applyBorder="1" applyAlignment="1">
      <alignment horizontal="center" vertical="center"/>
    </xf>
    <xf numFmtId="0" fontId="2" fillId="0" borderId="54" xfId="0" applyFont="1" applyBorder="1" applyAlignment="1">
      <alignment horizontal="center" vertical="center"/>
    </xf>
    <xf numFmtId="0" fontId="2" fillId="0" borderId="14" xfId="0" applyFont="1" applyBorder="1" applyAlignment="1">
      <alignment horizontal="center" vertical="center"/>
    </xf>
    <xf numFmtId="0" fontId="19" fillId="0" borderId="0" xfId="0" applyFont="1" applyAlignment="1">
      <alignment horizontal="center" vertical="center"/>
    </xf>
    <xf numFmtId="0" fontId="2" fillId="0" borderId="67" xfId="0" applyFont="1" applyBorder="1" applyAlignment="1">
      <alignment horizontal="center" vertical="center" textRotation="255"/>
    </xf>
    <xf numFmtId="0" fontId="2" fillId="0" borderId="63" xfId="0" applyFont="1" applyBorder="1" applyAlignment="1">
      <alignment horizontal="center" vertical="center" textRotation="255"/>
    </xf>
    <xf numFmtId="0" fontId="2" fillId="0" borderId="7" xfId="0" applyFont="1" applyBorder="1" applyAlignment="1">
      <alignment horizontal="left" vertical="center" shrinkToFit="1"/>
    </xf>
    <xf numFmtId="0" fontId="2" fillId="0" borderId="54" xfId="0" applyFont="1" applyBorder="1" applyAlignment="1">
      <alignment horizontal="left" vertical="center" shrinkToFit="1"/>
    </xf>
    <xf numFmtId="0" fontId="2" fillId="0" borderId="14" xfId="0" applyFont="1" applyBorder="1" applyAlignment="1">
      <alignment horizontal="left" vertical="center" shrinkToFit="1"/>
    </xf>
    <xf numFmtId="0" fontId="2" fillId="2" borderId="18" xfId="0" applyFont="1" applyFill="1" applyBorder="1" applyAlignment="1">
      <alignment horizontal="left" vertical="center" indent="1" shrinkToFit="1"/>
    </xf>
    <xf numFmtId="0" fontId="2" fillId="0" borderId="64" xfId="0" applyFont="1" applyBorder="1" applyAlignment="1">
      <alignment horizontal="center" vertical="center" textRotation="255"/>
    </xf>
    <xf numFmtId="0" fontId="2" fillId="0" borderId="56" xfId="0" applyFont="1" applyBorder="1" applyAlignment="1">
      <alignment horizontal="left" vertical="center"/>
    </xf>
    <xf numFmtId="0" fontId="2" fillId="0" borderId="29"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12" xfId="0" applyFont="1" applyBorder="1" applyAlignment="1">
      <alignment horizontal="left" vertical="center"/>
    </xf>
    <xf numFmtId="0" fontId="2" fillId="0" borderId="51" xfId="0" applyFont="1" applyBorder="1" applyAlignment="1">
      <alignment horizontal="left" vertical="center"/>
    </xf>
    <xf numFmtId="0" fontId="2" fillId="0" borderId="13" xfId="0" applyFont="1" applyBorder="1" applyAlignment="1">
      <alignment horizontal="left" vertical="center"/>
    </xf>
    <xf numFmtId="0" fontId="2" fillId="0" borderId="57" xfId="0" applyFont="1" applyBorder="1" applyAlignment="1">
      <alignment horizontal="center" vertical="center"/>
    </xf>
    <xf numFmtId="0" fontId="2" fillId="0" borderId="59" xfId="0" applyFont="1" applyBorder="1" applyAlignment="1">
      <alignment horizontal="left" vertical="center"/>
    </xf>
    <xf numFmtId="0" fontId="2" fillId="0" borderId="38" xfId="0" applyFont="1" applyBorder="1" applyAlignment="1">
      <alignment horizontal="left" vertical="center"/>
    </xf>
    <xf numFmtId="0" fontId="2" fillId="0" borderId="37" xfId="0" applyFont="1" applyBorder="1" applyAlignment="1">
      <alignment horizontal="left" vertical="center"/>
    </xf>
    <xf numFmtId="0" fontId="2" fillId="0" borderId="66" xfId="0" applyFont="1" applyBorder="1" applyAlignment="1">
      <alignment horizontal="center" vertical="center" textRotation="255"/>
    </xf>
    <xf numFmtId="0" fontId="2" fillId="0" borderId="21"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xf>
    <xf numFmtId="0" fontId="2" fillId="0" borderId="40" xfId="0" applyFont="1" applyBorder="1" applyAlignment="1">
      <alignment horizontal="center" vertical="center"/>
    </xf>
    <xf numFmtId="0" fontId="2" fillId="0" borderId="3" xfId="0" applyFont="1" applyBorder="1" applyAlignment="1">
      <alignment horizontal="center" vertical="center"/>
    </xf>
    <xf numFmtId="177" fontId="2" fillId="0" borderId="66" xfId="0" applyNumberFormat="1" applyFont="1" applyBorder="1" applyAlignment="1">
      <alignment horizontal="center" vertical="center" shrinkToFit="1"/>
    </xf>
    <xf numFmtId="177" fontId="2" fillId="0" borderId="25" xfId="0" applyNumberFormat="1" applyFont="1" applyBorder="1" applyAlignment="1">
      <alignment horizontal="center" vertical="center" shrinkToFit="1"/>
    </xf>
    <xf numFmtId="179" fontId="2" fillId="0" borderId="8" xfId="0" applyNumberFormat="1" applyFont="1" applyBorder="1" applyAlignment="1">
      <alignment vertical="center" shrinkToFit="1"/>
    </xf>
    <xf numFmtId="179" fontId="2" fillId="0" borderId="9" xfId="0" applyNumberFormat="1" applyFont="1" applyBorder="1" applyAlignment="1">
      <alignment vertical="center" shrinkToFit="1"/>
    </xf>
    <xf numFmtId="179" fontId="2" fillId="0" borderId="47" xfId="0" applyNumberFormat="1" applyFont="1" applyBorder="1" applyAlignment="1">
      <alignment vertical="center" shrinkToFit="1"/>
    </xf>
    <xf numFmtId="179" fontId="2" fillId="0" borderId="30" xfId="0" applyNumberFormat="1" applyFont="1" applyBorder="1" applyAlignment="1">
      <alignment vertical="center" shrinkToFit="1"/>
    </xf>
    <xf numFmtId="177" fontId="2" fillId="0" borderId="0" xfId="0" applyNumberFormat="1" applyFont="1" applyAlignment="1">
      <alignment horizontal="center" vertical="center" shrinkToFit="1"/>
    </xf>
    <xf numFmtId="177" fontId="2" fillId="0" borderId="57" xfId="0" applyNumberFormat="1" applyFont="1" applyBorder="1" applyAlignment="1">
      <alignment horizontal="center" vertical="center" shrinkToFit="1"/>
    </xf>
    <xf numFmtId="179" fontId="2" fillId="0" borderId="15" xfId="0" applyNumberFormat="1" applyFont="1" applyBorder="1" applyAlignment="1">
      <alignment horizontal="center" vertical="center" shrinkToFit="1"/>
    </xf>
    <xf numFmtId="179" fontId="2" fillId="0" borderId="16" xfId="0" applyNumberFormat="1" applyFont="1" applyBorder="1" applyAlignment="1">
      <alignment horizontal="center" vertical="center" shrinkToFit="1"/>
    </xf>
    <xf numFmtId="0" fontId="2" fillId="0" borderId="23" xfId="0" applyFont="1" applyBorder="1" applyAlignment="1">
      <alignment horizontal="center" vertical="center"/>
    </xf>
    <xf numFmtId="0" fontId="2" fillId="0" borderId="0" xfId="0" applyFont="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horizontal="center" vertical="center"/>
    </xf>
    <xf numFmtId="0" fontId="2" fillId="0" borderId="62"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29"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6" xfId="0" applyFont="1" applyBorder="1" applyAlignment="1">
      <alignment horizontal="distributed" vertical="center" indent="2"/>
    </xf>
    <xf numFmtId="0" fontId="2" fillId="0" borderId="34" xfId="0" applyFont="1" applyBorder="1" applyAlignment="1">
      <alignment horizontal="distributed" vertical="center" indent="2"/>
    </xf>
    <xf numFmtId="0" fontId="2" fillId="0" borderId="35" xfId="0" applyFont="1" applyBorder="1" applyAlignment="1">
      <alignment horizontal="distributed" vertical="center" indent="2"/>
    </xf>
    <xf numFmtId="0" fontId="2" fillId="0" borderId="10" xfId="0" applyFont="1" applyBorder="1" applyAlignment="1">
      <alignment horizontal="distributed" vertical="center" indent="2"/>
    </xf>
    <xf numFmtId="0" fontId="2" fillId="0" borderId="42" xfId="0" applyFont="1" applyBorder="1" applyAlignment="1">
      <alignment horizontal="distributed" vertical="center" indent="2"/>
    </xf>
    <xf numFmtId="0" fontId="2" fillId="0" borderId="43" xfId="0" applyFont="1" applyBorder="1" applyAlignment="1">
      <alignment horizontal="distributed" vertical="center" indent="2"/>
    </xf>
    <xf numFmtId="176" fontId="2" fillId="0" borderId="42" xfId="0" applyNumberFormat="1" applyFont="1" applyBorder="1" applyAlignment="1">
      <alignment vertical="center" shrinkToFit="1"/>
    </xf>
    <xf numFmtId="176" fontId="2" fillId="0" borderId="11" xfId="0" applyNumberFormat="1" applyFont="1" applyBorder="1" applyAlignment="1">
      <alignment vertical="center" shrinkToFit="1"/>
    </xf>
    <xf numFmtId="176" fontId="5" fillId="0" borderId="15" xfId="0" applyNumberFormat="1" applyFont="1" applyBorder="1" applyAlignment="1">
      <alignment vertical="center" shrinkToFit="1"/>
    </xf>
    <xf numFmtId="176" fontId="5" fillId="0" borderId="16" xfId="0" applyNumberFormat="1" applyFont="1" applyBorder="1" applyAlignment="1">
      <alignment vertical="center" shrinkToFit="1"/>
    </xf>
    <xf numFmtId="176" fontId="5" fillId="0" borderId="29" xfId="0" applyNumberFormat="1" applyFont="1" applyBorder="1" applyAlignment="1">
      <alignment vertical="center" shrinkToFit="1"/>
    </xf>
    <xf numFmtId="176" fontId="5" fillId="0" borderId="42" xfId="0" applyNumberFormat="1" applyFont="1" applyBorder="1" applyAlignment="1">
      <alignment vertical="center" shrinkToFit="1"/>
    </xf>
    <xf numFmtId="176" fontId="5" fillId="0" borderId="11" xfId="0" applyNumberFormat="1" applyFont="1" applyBorder="1" applyAlignment="1">
      <alignment vertical="center" shrinkToFit="1"/>
    </xf>
    <xf numFmtId="0" fontId="2" fillId="0" borderId="51" xfId="0" applyFont="1" applyBorder="1">
      <alignment vertical="center"/>
    </xf>
    <xf numFmtId="0" fontId="2" fillId="0" borderId="58" xfId="0" applyFont="1" applyBorder="1">
      <alignment vertical="center"/>
    </xf>
    <xf numFmtId="0" fontId="2" fillId="0" borderId="29"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43" xfId="0" applyFont="1" applyBorder="1" applyAlignment="1">
      <alignment horizontal="center" vertical="center" shrinkToFit="1"/>
    </xf>
    <xf numFmtId="0" fontId="2" fillId="0" borderId="47" xfId="0" applyFont="1" applyBorder="1" applyAlignment="1">
      <alignment horizontal="distributed" vertical="center" indent="2"/>
    </xf>
    <xf numFmtId="0" fontId="2" fillId="0" borderId="32" xfId="0" applyFont="1" applyBorder="1" applyAlignment="1">
      <alignment horizontal="distributed" vertical="center" indent="2"/>
    </xf>
    <xf numFmtId="0" fontId="2" fillId="0" borderId="33" xfId="0" applyFont="1" applyBorder="1" applyAlignment="1">
      <alignment horizontal="distributed" vertical="center" indent="2"/>
    </xf>
    <xf numFmtId="0" fontId="2" fillId="0" borderId="52" xfId="0" applyFont="1" applyBorder="1" applyAlignment="1">
      <alignment horizontal="center" vertical="center" shrinkToFit="1"/>
    </xf>
    <xf numFmtId="0" fontId="2" fillId="0" borderId="32" xfId="0" applyFont="1" applyBorder="1" applyAlignment="1">
      <alignment horizontal="center" vertical="center" shrinkToFit="1"/>
    </xf>
    <xf numFmtId="0" fontId="2" fillId="0" borderId="33" xfId="0" applyFont="1" applyBorder="1" applyAlignment="1">
      <alignment horizontal="center" vertical="center" shrinkToFit="1"/>
    </xf>
    <xf numFmtId="0" fontId="2" fillId="0" borderId="59" xfId="0" applyFont="1" applyBorder="1">
      <alignment vertical="center"/>
    </xf>
    <xf numFmtId="0" fontId="2" fillId="0" borderId="34" xfId="0" applyFont="1" applyBorder="1">
      <alignment vertical="center"/>
    </xf>
    <xf numFmtId="0" fontId="2" fillId="0" borderId="35" xfId="0" applyFont="1" applyBorder="1">
      <alignment vertical="center"/>
    </xf>
    <xf numFmtId="176" fontId="2" fillId="0" borderId="34" xfId="0" applyNumberFormat="1" applyFont="1" applyBorder="1" applyAlignment="1">
      <alignment vertical="center" shrinkToFit="1"/>
    </xf>
    <xf numFmtId="176" fontId="2" fillId="0" borderId="28" xfId="0" applyNumberFormat="1" applyFont="1" applyBorder="1" applyAlignment="1">
      <alignment vertical="center" shrinkToFit="1"/>
    </xf>
    <xf numFmtId="176" fontId="5" fillId="0" borderId="60" xfId="0" applyNumberFormat="1" applyFont="1" applyBorder="1" applyAlignment="1">
      <alignment vertical="center" shrinkToFit="1"/>
    </xf>
    <xf numFmtId="176" fontId="5" fillId="0" borderId="61" xfId="0" applyNumberFormat="1" applyFont="1" applyBorder="1" applyAlignment="1">
      <alignment vertical="center" shrinkToFit="1"/>
    </xf>
    <xf numFmtId="0" fontId="2" fillId="0" borderId="20" xfId="0" applyFont="1" applyBorder="1" applyAlignment="1">
      <alignment horizontal="center" vertical="center"/>
    </xf>
    <xf numFmtId="0" fontId="2" fillId="0" borderId="65" xfId="0" applyFont="1" applyBorder="1" applyAlignment="1">
      <alignment horizontal="center" vertical="center"/>
    </xf>
    <xf numFmtId="0" fontId="2" fillId="0" borderId="46" xfId="0" applyFont="1" applyBorder="1" applyAlignment="1">
      <alignment horizontal="center" vertical="center"/>
    </xf>
    <xf numFmtId="0" fontId="2" fillId="0" borderId="10" xfId="0" applyFont="1" applyBorder="1" applyAlignment="1">
      <alignment horizontal="center" vertical="center"/>
    </xf>
    <xf numFmtId="0" fontId="2" fillId="0" borderId="47"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4" fillId="0" borderId="19" xfId="0" applyFont="1" applyBorder="1" applyAlignment="1">
      <alignment horizontal="distributed" vertical="center" indent="8"/>
    </xf>
    <xf numFmtId="0" fontId="4" fillId="0" borderId="21" xfId="0" applyFont="1" applyBorder="1" applyAlignment="1">
      <alignment horizontal="distributed" vertical="center" indent="8"/>
    </xf>
    <xf numFmtId="0" fontId="4" fillId="0" borderId="5" xfId="0" applyFont="1" applyBorder="1" applyAlignment="1">
      <alignment horizontal="distributed" vertical="center" indent="8"/>
    </xf>
    <xf numFmtId="0" fontId="2" fillId="0" borderId="60" xfId="0" applyFont="1" applyBorder="1" applyAlignment="1">
      <alignment horizontal="left" vertical="center"/>
    </xf>
    <xf numFmtId="0" fontId="2" fillId="0" borderId="61" xfId="0" applyFont="1" applyBorder="1" applyAlignment="1">
      <alignment horizontal="left" vertical="center"/>
    </xf>
    <xf numFmtId="0" fontId="2" fillId="0" borderId="50" xfId="0" applyFont="1" applyBorder="1" applyAlignment="1">
      <alignment horizontal="left" vertical="center"/>
    </xf>
    <xf numFmtId="0" fontId="2" fillId="0" borderId="24" xfId="0" applyFont="1" applyBorder="1" applyAlignment="1">
      <alignment horizontal="left" vertical="center"/>
    </xf>
    <xf numFmtId="0" fontId="2" fillId="0" borderId="57" xfId="0" applyFont="1" applyBorder="1" applyAlignment="1">
      <alignment horizontal="left" vertical="center"/>
    </xf>
    <xf numFmtId="0" fontId="2" fillId="0" borderId="25" xfId="0" applyFont="1" applyBorder="1" applyAlignment="1">
      <alignment horizontal="left" vertical="center"/>
    </xf>
    <xf numFmtId="176" fontId="2" fillId="0" borderId="16" xfId="0" applyNumberFormat="1" applyFont="1" applyBorder="1" applyAlignment="1">
      <alignment vertical="center" shrinkToFit="1"/>
    </xf>
    <xf numFmtId="176" fontId="2" fillId="2" borderId="11" xfId="0" applyNumberFormat="1" applyFont="1" applyFill="1" applyBorder="1" applyAlignment="1">
      <alignment vertical="center" shrinkToFit="1"/>
    </xf>
    <xf numFmtId="176" fontId="2" fillId="2" borderId="16" xfId="0" applyNumberFormat="1" applyFont="1" applyFill="1" applyBorder="1" applyAlignment="1">
      <alignment vertical="center" shrinkToFit="1"/>
    </xf>
    <xf numFmtId="0" fontId="3" fillId="0" borderId="11" xfId="0" applyFont="1" applyBorder="1" applyAlignment="1">
      <alignment horizontal="center" vertical="center" shrinkToFit="1"/>
    </xf>
    <xf numFmtId="0" fontId="3" fillId="0" borderId="29" xfId="0" applyFont="1" applyBorder="1" applyAlignment="1">
      <alignment horizontal="center" vertical="center" shrinkToFit="1"/>
    </xf>
    <xf numFmtId="176" fontId="2" fillId="2" borderId="42" xfId="0" applyNumberFormat="1" applyFont="1" applyFill="1" applyBorder="1" applyAlignment="1">
      <alignment vertical="center" shrinkToFit="1"/>
    </xf>
    <xf numFmtId="176" fontId="2" fillId="0" borderId="14" xfId="0" applyNumberFormat="1" applyFont="1" applyBorder="1" applyAlignment="1">
      <alignment vertical="center" shrinkToFit="1"/>
    </xf>
    <xf numFmtId="176" fontId="2" fillId="0" borderId="21" xfId="0" applyNumberFormat="1" applyFont="1" applyBorder="1" applyAlignment="1">
      <alignment vertical="center" shrinkToFit="1"/>
    </xf>
    <xf numFmtId="0" fontId="2" fillId="0" borderId="60" xfId="0" applyFont="1" applyBorder="1" applyAlignment="1">
      <alignment horizontal="left" vertical="center" wrapText="1"/>
    </xf>
    <xf numFmtId="0" fontId="2" fillId="0" borderId="50" xfId="0" applyFont="1" applyBorder="1" applyAlignment="1">
      <alignment horizontal="left" vertical="center" wrapText="1"/>
    </xf>
    <xf numFmtId="0" fontId="2" fillId="0" borderId="23" xfId="0" applyFont="1" applyBorder="1" applyAlignment="1">
      <alignment horizontal="left" vertical="center" wrapText="1"/>
    </xf>
    <xf numFmtId="0" fontId="2" fillId="0" borderId="0" xfId="0" applyFont="1" applyAlignment="1">
      <alignment horizontal="left" vertical="center" wrapText="1"/>
    </xf>
    <xf numFmtId="0" fontId="2" fillId="0" borderId="66" xfId="0" applyFont="1" applyBorder="1" applyAlignment="1">
      <alignment horizontal="left" vertical="center" wrapText="1"/>
    </xf>
    <xf numFmtId="176" fontId="5" fillId="0" borderId="48" xfId="0" applyNumberFormat="1" applyFont="1" applyBorder="1" applyAlignment="1">
      <alignment vertical="center" shrinkToFit="1"/>
    </xf>
    <xf numFmtId="176" fontId="5" fillId="0" borderId="51" xfId="0" applyNumberFormat="1" applyFont="1" applyBorder="1" applyAlignment="1">
      <alignment vertical="center" shrinkToFit="1"/>
    </xf>
    <xf numFmtId="176" fontId="5" fillId="0" borderId="13" xfId="0" applyNumberFormat="1" applyFont="1" applyBorder="1" applyAlignment="1">
      <alignment vertical="center" shrinkToFit="1"/>
    </xf>
    <xf numFmtId="176" fontId="2" fillId="0" borderId="53" xfId="0" applyNumberFormat="1" applyFont="1" applyBorder="1" applyAlignment="1">
      <alignment vertical="center" shrinkToFit="1"/>
    </xf>
    <xf numFmtId="176" fontId="2" fillId="0" borderId="9" xfId="0" applyNumberFormat="1" applyFont="1" applyBorder="1" applyAlignment="1">
      <alignment vertical="center" shrinkToFit="1"/>
    </xf>
    <xf numFmtId="176" fontId="5" fillId="0" borderId="15" xfId="0" applyNumberFormat="1" applyFont="1" applyBorder="1" applyAlignment="1">
      <alignment horizontal="center" vertical="center" shrinkToFit="1"/>
    </xf>
    <xf numFmtId="176" fontId="5" fillId="0" borderId="16" xfId="0" applyNumberFormat="1" applyFont="1" applyBorder="1" applyAlignment="1">
      <alignment horizontal="center" vertical="center" shrinkToFit="1"/>
    </xf>
    <xf numFmtId="176" fontId="5" fillId="0" borderId="26" xfId="0" applyNumberFormat="1" applyFont="1" applyBorder="1" applyAlignment="1">
      <alignment horizontal="center" vertical="center" shrinkToFit="1"/>
    </xf>
    <xf numFmtId="176" fontId="5" fillId="0" borderId="40" xfId="0" applyNumberFormat="1" applyFont="1" applyBorder="1" applyAlignment="1">
      <alignment horizontal="center" vertical="center" shrinkToFit="1"/>
    </xf>
    <xf numFmtId="176" fontId="5" fillId="0" borderId="52" xfId="0" applyNumberFormat="1" applyFont="1" applyBorder="1" applyAlignment="1">
      <alignment vertical="center" shrinkToFit="1"/>
    </xf>
    <xf numFmtId="176" fontId="5" fillId="0" borderId="32" xfId="0" applyNumberFormat="1" applyFont="1" applyBorder="1" applyAlignment="1">
      <alignment vertical="center" shrinkToFit="1"/>
    </xf>
    <xf numFmtId="176" fontId="5" fillId="0" borderId="30" xfId="0" applyNumberFormat="1" applyFont="1" applyBorder="1" applyAlignment="1">
      <alignment vertical="center" shrinkToFit="1"/>
    </xf>
    <xf numFmtId="176" fontId="5" fillId="0" borderId="22" xfId="0" applyNumberFormat="1" applyFont="1" applyBorder="1" applyAlignment="1">
      <alignment vertical="center" shrinkToFit="1"/>
    </xf>
    <xf numFmtId="176" fontId="5" fillId="0" borderId="18" xfId="0" applyNumberFormat="1" applyFont="1" applyBorder="1" applyAlignment="1">
      <alignment vertical="center" shrinkToFit="1"/>
    </xf>
    <xf numFmtId="176" fontId="4" fillId="0" borderId="19" xfId="0" applyNumberFormat="1" applyFont="1" applyBorder="1" applyAlignment="1">
      <alignment vertical="center" shrinkToFit="1"/>
    </xf>
    <xf numFmtId="176" fontId="4" fillId="0" borderId="21" xfId="0" applyNumberFormat="1" applyFont="1" applyBorder="1" applyAlignment="1">
      <alignment vertical="center" shrinkToFit="1"/>
    </xf>
    <xf numFmtId="176" fontId="5" fillId="0" borderId="19" xfId="0" applyNumberFormat="1" applyFont="1" applyBorder="1" applyAlignment="1">
      <alignment vertical="center" shrinkToFit="1"/>
    </xf>
    <xf numFmtId="176" fontId="5" fillId="0" borderId="21" xfId="0" applyNumberFormat="1" applyFont="1" applyBorder="1" applyAlignment="1">
      <alignment vertical="center" shrinkToFit="1"/>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5" xfId="0" applyFont="1" applyBorder="1" applyAlignment="1">
      <alignment horizontal="center" vertical="center"/>
    </xf>
    <xf numFmtId="0" fontId="2" fillId="0" borderId="4" xfId="0" applyFont="1" applyBorder="1" applyAlignment="1">
      <alignment horizontal="left" vertical="center"/>
    </xf>
    <xf numFmtId="0" fontId="2" fillId="0" borderId="44"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applyAlignment="1">
      <alignment horizontal="left" vertical="center"/>
    </xf>
    <xf numFmtId="0" fontId="2" fillId="0" borderId="30" xfId="0" applyFont="1" applyBorder="1" applyAlignment="1">
      <alignment horizontal="left" vertical="center"/>
    </xf>
    <xf numFmtId="0" fontId="2" fillId="0" borderId="2" xfId="0" applyFont="1" applyBorder="1" applyAlignment="1">
      <alignment horizontal="left" vertical="center"/>
    </xf>
    <xf numFmtId="177" fontId="6" fillId="0" borderId="58" xfId="0" applyNumberFormat="1" applyFont="1" applyBorder="1">
      <alignment vertical="center"/>
    </xf>
    <xf numFmtId="177" fontId="6" fillId="0" borderId="56" xfId="0" applyNumberFormat="1" applyFont="1" applyBorder="1">
      <alignment vertical="center"/>
    </xf>
    <xf numFmtId="176" fontId="6" fillId="0" borderId="13" xfId="0" applyNumberFormat="1" applyFont="1" applyBorder="1">
      <alignment vertical="center"/>
    </xf>
    <xf numFmtId="176" fontId="6" fillId="0" borderId="48" xfId="0" applyNumberFormat="1" applyFont="1" applyBorder="1">
      <alignment vertical="center"/>
    </xf>
    <xf numFmtId="176" fontId="6" fillId="0" borderId="9" xfId="0" applyNumberFormat="1" applyFont="1" applyBorder="1">
      <alignment vertical="center"/>
    </xf>
    <xf numFmtId="176" fontId="6" fillId="0" borderId="27" xfId="0" applyNumberFormat="1" applyFont="1" applyBorder="1">
      <alignment vertical="center"/>
    </xf>
    <xf numFmtId="0" fontId="7" fillId="0" borderId="13" xfId="0" applyFont="1" applyBorder="1">
      <alignment vertical="center"/>
    </xf>
    <xf numFmtId="0" fontId="7" fillId="0" borderId="9" xfId="0" applyFont="1" applyBorder="1">
      <alignment vertical="center"/>
    </xf>
    <xf numFmtId="0" fontId="10" fillId="0" borderId="4" xfId="0" applyFont="1" applyBorder="1">
      <alignment vertical="center"/>
    </xf>
    <xf numFmtId="0" fontId="10" fillId="0" borderId="6" xfId="0" applyFont="1" applyBorder="1">
      <alignment vertical="center"/>
    </xf>
    <xf numFmtId="0" fontId="6" fillId="0" borderId="18" xfId="0" applyFont="1" applyBorder="1" applyAlignment="1">
      <alignment vertical="center" wrapText="1" shrinkToFit="1"/>
    </xf>
    <xf numFmtId="0" fontId="7" fillId="0" borderId="15" xfId="0" applyFont="1" applyBorder="1">
      <alignment vertical="center"/>
    </xf>
    <xf numFmtId="0" fontId="7" fillId="0" borderId="16" xfId="0" applyFont="1" applyBorder="1">
      <alignment vertical="center"/>
    </xf>
    <xf numFmtId="0" fontId="7" fillId="0" borderId="26" xfId="0" applyFont="1" applyBorder="1">
      <alignment vertical="center"/>
    </xf>
    <xf numFmtId="0" fontId="7" fillId="0" borderId="40" xfId="0" applyFont="1" applyBorder="1">
      <alignment vertical="center"/>
    </xf>
    <xf numFmtId="176" fontId="6" fillId="0" borderId="28" xfId="0" applyNumberFormat="1" applyFont="1" applyBorder="1">
      <alignment vertical="center"/>
    </xf>
    <xf numFmtId="176" fontId="6" fillId="0" borderId="62" xfId="0" applyNumberFormat="1" applyFont="1" applyBorder="1">
      <alignment vertical="center"/>
    </xf>
    <xf numFmtId="176" fontId="6" fillId="0" borderId="42" xfId="0" applyNumberFormat="1" applyFont="1" applyBorder="1">
      <alignment vertical="center"/>
    </xf>
    <xf numFmtId="176" fontId="6" fillId="0" borderId="11" xfId="0" applyNumberFormat="1" applyFont="1" applyBorder="1">
      <alignment vertical="center"/>
    </xf>
    <xf numFmtId="0" fontId="10" fillId="0" borderId="44" xfId="0" applyFont="1" applyBorder="1" applyAlignment="1">
      <alignment horizontal="center" vertical="center"/>
    </xf>
    <xf numFmtId="0" fontId="10" fillId="0" borderId="31" xfId="0" applyFont="1" applyBorder="1" applyAlignment="1">
      <alignment horizontal="center" vertical="center"/>
    </xf>
    <xf numFmtId="0" fontId="6" fillId="0" borderId="37" xfId="0" applyFont="1" applyBorder="1" applyAlignment="1">
      <alignment horizontal="center"/>
    </xf>
    <xf numFmtId="0" fontId="6" fillId="0" borderId="36" xfId="0" applyFont="1" applyBorder="1" applyAlignment="1">
      <alignment horizontal="center"/>
    </xf>
    <xf numFmtId="0" fontId="6" fillId="0" borderId="46"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47"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57" xfId="0" applyFont="1" applyBorder="1" applyAlignment="1">
      <alignment horizontal="right"/>
    </xf>
    <xf numFmtId="0" fontId="7" fillId="0" borderId="60" xfId="0" applyFont="1" applyBorder="1" applyAlignment="1">
      <alignment vertical="center" wrapText="1"/>
    </xf>
    <xf numFmtId="0" fontId="9" fillId="0" borderId="61" xfId="0" applyFont="1" applyBorder="1">
      <alignment vertical="center"/>
    </xf>
    <xf numFmtId="176" fontId="6" fillId="0" borderId="38" xfId="0" applyNumberFormat="1" applyFont="1" applyBorder="1">
      <alignment vertical="center"/>
    </xf>
    <xf numFmtId="176" fontId="6" fillId="0" borderId="39" xfId="0" applyNumberFormat="1" applyFont="1" applyBorder="1">
      <alignment vertical="center"/>
    </xf>
    <xf numFmtId="176" fontId="6" fillId="0" borderId="59" xfId="0" applyNumberFormat="1" applyFont="1" applyBorder="1">
      <alignment vertical="center"/>
    </xf>
    <xf numFmtId="176" fontId="6" fillId="0" borderId="65" xfId="0" applyNumberFormat="1" applyFont="1" applyBorder="1">
      <alignment vertical="center"/>
    </xf>
    <xf numFmtId="0" fontId="7" fillId="0" borderId="12" xfId="0" applyFont="1" applyBorder="1" applyAlignment="1">
      <alignment horizontal="center" vertical="center" textRotation="255"/>
    </xf>
    <xf numFmtId="0" fontId="7" fillId="0" borderId="20" xfId="0" applyFont="1" applyBorder="1" applyAlignment="1">
      <alignment horizontal="center" vertical="center" textRotation="255"/>
    </xf>
    <xf numFmtId="0" fontId="10" fillId="0" borderId="71" xfId="0" applyFont="1" applyBorder="1" applyAlignment="1">
      <alignment horizontal="left" vertical="center"/>
    </xf>
    <xf numFmtId="0" fontId="10" fillId="0" borderId="24" xfId="0" applyFont="1" applyBorder="1" applyAlignment="1">
      <alignment horizontal="right" vertical="center"/>
    </xf>
    <xf numFmtId="0" fontId="7" fillId="0" borderId="57" xfId="0" applyFont="1" applyBorder="1" applyAlignment="1">
      <alignment horizontal="right" vertical="center"/>
    </xf>
    <xf numFmtId="0" fontId="7" fillId="0" borderId="25" xfId="0" applyFont="1" applyBorder="1" applyAlignment="1">
      <alignment horizontal="right" vertical="center"/>
    </xf>
    <xf numFmtId="177" fontId="6" fillId="0" borderId="41" xfId="0" applyNumberFormat="1" applyFont="1" applyBorder="1">
      <alignment vertical="center"/>
    </xf>
    <xf numFmtId="177" fontId="6" fillId="0" borderId="45" xfId="0" applyNumberFormat="1" applyFont="1" applyBorder="1">
      <alignment vertical="center"/>
    </xf>
    <xf numFmtId="0" fontId="4" fillId="0" borderId="14" xfId="0" applyFont="1" applyBorder="1" applyAlignment="1">
      <alignment horizontal="center" vertical="center"/>
    </xf>
    <xf numFmtId="0" fontId="4" fillId="0" borderId="68" xfId="0" applyFont="1" applyBorder="1" applyAlignment="1">
      <alignment horizontal="center" vertical="center"/>
    </xf>
    <xf numFmtId="0" fontId="4" fillId="0" borderId="40" xfId="0" applyFont="1" applyBorder="1">
      <alignment vertical="center"/>
    </xf>
    <xf numFmtId="0" fontId="4" fillId="2" borderId="28" xfId="0" applyFont="1" applyFill="1" applyBorder="1">
      <alignment vertical="center"/>
    </xf>
    <xf numFmtId="0" fontId="4" fillId="2" borderId="40" xfId="0" applyFont="1" applyFill="1" applyBorder="1">
      <alignment vertical="center"/>
    </xf>
    <xf numFmtId="0" fontId="4" fillId="2" borderId="62" xfId="0" applyFont="1" applyFill="1" applyBorder="1">
      <alignment vertical="center"/>
    </xf>
    <xf numFmtId="176" fontId="4" fillId="2" borderId="40" xfId="0" applyNumberFormat="1" applyFont="1" applyFill="1" applyBorder="1">
      <alignment vertical="center"/>
    </xf>
    <xf numFmtId="0" fontId="4" fillId="0" borderId="16" xfId="0" applyFont="1" applyBorder="1">
      <alignment vertical="center"/>
    </xf>
    <xf numFmtId="0" fontId="4" fillId="2" borderId="11" xfId="0" applyFont="1" applyFill="1" applyBorder="1">
      <alignment vertical="center"/>
    </xf>
    <xf numFmtId="0" fontId="4" fillId="2" borderId="16" xfId="0" applyFont="1" applyFill="1" applyBorder="1">
      <alignment vertical="center"/>
    </xf>
    <xf numFmtId="0" fontId="4" fillId="2" borderId="29" xfId="0" applyFont="1" applyFill="1" applyBorder="1">
      <alignment vertical="center"/>
    </xf>
    <xf numFmtId="176" fontId="4" fillId="2" borderId="16" xfId="0" applyNumberFormat="1" applyFont="1" applyFill="1" applyBorder="1">
      <alignment vertical="center"/>
    </xf>
    <xf numFmtId="0" fontId="4" fillId="0" borderId="49" xfId="0" applyFont="1" applyBorder="1">
      <alignment vertical="center"/>
    </xf>
    <xf numFmtId="0" fontId="4" fillId="0" borderId="0" xfId="0" applyFont="1" applyAlignment="1">
      <alignment horizontal="center" vertical="center"/>
    </xf>
    <xf numFmtId="0" fontId="4" fillId="0" borderId="57" xfId="0" applyFont="1" applyBorder="1" applyAlignment="1">
      <alignment horizontal="center" vertical="center"/>
    </xf>
    <xf numFmtId="0" fontId="4" fillId="2" borderId="30" xfId="0" applyFont="1" applyFill="1" applyBorder="1">
      <alignment vertical="center"/>
    </xf>
    <xf numFmtId="0" fontId="4" fillId="2" borderId="17" xfId="0" applyFont="1" applyFill="1" applyBorder="1">
      <alignment vertical="center"/>
    </xf>
    <xf numFmtId="0" fontId="4" fillId="2" borderId="52" xfId="0" applyFont="1" applyFill="1" applyBorder="1">
      <alignment vertical="center"/>
    </xf>
    <xf numFmtId="176" fontId="4" fillId="2" borderId="17" xfId="0" applyNumberFormat="1" applyFont="1" applyFill="1" applyBorder="1">
      <alignment vertical="center"/>
    </xf>
    <xf numFmtId="176" fontId="4" fillId="0" borderId="57" xfId="0" applyNumberFormat="1" applyFont="1" applyBorder="1">
      <alignment vertical="center"/>
    </xf>
    <xf numFmtId="0" fontId="4" fillId="0" borderId="18" xfId="0" applyFont="1" applyBorder="1">
      <alignment vertical="center"/>
    </xf>
    <xf numFmtId="176" fontId="4" fillId="2" borderId="18" xfId="0" applyNumberFormat="1" applyFont="1" applyFill="1" applyBorder="1">
      <alignment vertical="center"/>
    </xf>
    <xf numFmtId="0" fontId="4" fillId="0" borderId="17" xfId="0" applyFont="1" applyBorder="1">
      <alignment vertical="center"/>
    </xf>
    <xf numFmtId="176" fontId="4" fillId="0" borderId="21" xfId="0" applyNumberFormat="1" applyFont="1" applyBorder="1">
      <alignment vertical="center"/>
    </xf>
    <xf numFmtId="0" fontId="4" fillId="2" borderId="0" xfId="0" applyFont="1" applyFill="1" applyAlignment="1">
      <alignment vertical="top"/>
    </xf>
    <xf numFmtId="176" fontId="4" fillId="0" borderId="18" xfId="0" applyNumberFormat="1" applyFont="1" applyBorder="1">
      <alignment vertical="center"/>
    </xf>
    <xf numFmtId="0" fontId="4" fillId="0" borderId="23" xfId="0" applyFont="1" applyBorder="1" applyAlignment="1">
      <alignment horizontal="left" vertical="center"/>
    </xf>
    <xf numFmtId="0" fontId="0" fillId="0" borderId="0" xfId="0" applyAlignment="1">
      <alignment horizontal="left" vertical="center"/>
    </xf>
    <xf numFmtId="0" fontId="18" fillId="0" borderId="71" xfId="1" applyFont="1" applyBorder="1" applyAlignment="1">
      <alignment horizontal="left" vertical="center"/>
    </xf>
    <xf numFmtId="0" fontId="18" fillId="0" borderId="71" xfId="1" applyFont="1" applyBorder="1" applyAlignment="1">
      <alignment horizontal="left" vertical="center" wrapText="1"/>
    </xf>
    <xf numFmtId="0" fontId="18" fillId="0" borderId="60" xfId="1" applyFont="1" applyBorder="1" applyAlignment="1">
      <alignment horizontal="left" vertical="center"/>
    </xf>
    <xf numFmtId="0" fontId="18" fillId="0" borderId="24" xfId="1" applyFont="1" applyBorder="1" applyAlignment="1">
      <alignment horizontal="left" vertical="center"/>
    </xf>
    <xf numFmtId="0" fontId="18" fillId="0" borderId="67" xfId="1" applyFont="1" applyBorder="1" applyAlignment="1">
      <alignment horizontal="left" vertical="center"/>
    </xf>
    <xf numFmtId="0" fontId="18" fillId="0" borderId="64" xfId="1" applyFont="1" applyBorder="1" applyAlignment="1">
      <alignment horizontal="left" vertical="center"/>
    </xf>
  </cellXfs>
  <cellStyles count="2">
    <cellStyle name="標準" xfId="0" builtinId="0"/>
    <cellStyle name="標準 2" xfId="1" xr:uid="{86ECB5C2-A9E3-47DB-8250-BA41FEC24B5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10</xdr:row>
          <xdr:rowOff>47625</xdr:rowOff>
        </xdr:from>
        <xdr:to>
          <xdr:col>3</xdr:col>
          <xdr:colOff>1933575</xdr:colOff>
          <xdr:row>10</xdr:row>
          <xdr:rowOff>333375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ICT環境を充実させるため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10</xdr:row>
          <xdr:rowOff>238125</xdr:rowOff>
        </xdr:from>
        <xdr:to>
          <xdr:col>3</xdr:col>
          <xdr:colOff>1428750</xdr:colOff>
          <xdr:row>10</xdr:row>
          <xdr:rowOff>571500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教職員の処遇改善のため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10</xdr:row>
          <xdr:rowOff>514350</xdr:rowOff>
        </xdr:from>
        <xdr:to>
          <xdr:col>3</xdr:col>
          <xdr:colOff>1362075</xdr:colOff>
          <xdr:row>10</xdr:row>
          <xdr:rowOff>809625</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4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施設・設備の改修に備えるため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10</xdr:row>
          <xdr:rowOff>752475</xdr:rowOff>
        </xdr:from>
        <xdr:to>
          <xdr:col>3</xdr:col>
          <xdr:colOff>3228975</xdr:colOff>
          <xdr:row>10</xdr:row>
          <xdr:rowOff>1066800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4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少人数学級推進に伴う教員人件費等の増加に備えるため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1638300</xdr:colOff>
          <xdr:row>10</xdr:row>
          <xdr:rowOff>257175</xdr:rowOff>
        </xdr:from>
        <xdr:to>
          <xdr:col>3</xdr:col>
          <xdr:colOff>2505075</xdr:colOff>
          <xdr:row>10</xdr:row>
          <xdr:rowOff>552450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4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1647825</xdr:colOff>
          <xdr:row>10</xdr:row>
          <xdr:rowOff>47625</xdr:rowOff>
        </xdr:from>
        <xdr:to>
          <xdr:col>4</xdr:col>
          <xdr:colOff>47625</xdr:colOff>
          <xdr:row>10</xdr:row>
          <xdr:rowOff>333375</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4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物価高騰に対応するため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57150</xdr:rowOff>
        </xdr:from>
        <xdr:to>
          <xdr:col>4</xdr:col>
          <xdr:colOff>1857375</xdr:colOff>
          <xdr:row>10</xdr:row>
          <xdr:rowOff>333375</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4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ICT環境を充実させるため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247650</xdr:rowOff>
        </xdr:from>
        <xdr:to>
          <xdr:col>4</xdr:col>
          <xdr:colOff>1362075</xdr:colOff>
          <xdr:row>10</xdr:row>
          <xdr:rowOff>571500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4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教職員の処遇改善のため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533400</xdr:rowOff>
        </xdr:from>
        <xdr:to>
          <xdr:col>4</xdr:col>
          <xdr:colOff>1285875</xdr:colOff>
          <xdr:row>10</xdr:row>
          <xdr:rowOff>809625</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4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施設・設備の改修に備えるため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xdr:row>
          <xdr:rowOff>771525</xdr:rowOff>
        </xdr:from>
        <xdr:to>
          <xdr:col>4</xdr:col>
          <xdr:colOff>2000250</xdr:colOff>
          <xdr:row>10</xdr:row>
          <xdr:rowOff>1066800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4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少人数学級推進に伴う教員人件費等の増加に備えるため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1581150</xdr:colOff>
          <xdr:row>10</xdr:row>
          <xdr:rowOff>276225</xdr:rowOff>
        </xdr:from>
        <xdr:to>
          <xdr:col>4</xdr:col>
          <xdr:colOff>2457450</xdr:colOff>
          <xdr:row>10</xdr:row>
          <xdr:rowOff>571500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4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1590675</xdr:colOff>
          <xdr:row>10</xdr:row>
          <xdr:rowOff>57150</xdr:rowOff>
        </xdr:from>
        <xdr:to>
          <xdr:col>4</xdr:col>
          <xdr:colOff>3228975</xdr:colOff>
          <xdr:row>10</xdr:row>
          <xdr:rowOff>333375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4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物価高騰に対応するため</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X:\&#23554;&#21508;&#20418;\&#26032;&#34276;\&#23398;&#36027;&#22793;&#26356;&#12395;&#12388;&#12356;&#12390;\&#23554;&#21508;&#29992;\&#65288;&#21442;&#32771;&#65289;04%20R6%20&#27096;&#24335;&#65297;&#65374;&#65302;.xlsx" TargetMode="External"/><Relationship Id="rId1" Type="http://schemas.openxmlformats.org/officeDocument/2006/relationships/externalLinkPath" Target="file:///\\10.226.81.11\&#25991;&#26360;&#25152;&#34101;&#24235;\&#23554;&#21508;&#20418;\&#26032;&#34276;\&#23398;&#36027;&#22793;&#26356;&#12395;&#12388;&#12356;&#12390;\&#23554;&#21508;&#29992;\&#65288;&#21442;&#32771;&#65289;04%20R6%20&#27096;&#24335;&#65297;&#65374;&#653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X:\&#23554;&#21508;&#20418;\&#26032;&#34276;\&#23398;&#36027;&#22793;&#26356;&#12395;&#12388;&#12356;&#12390;\&#23554;&#21508;&#29992;\04%20R6%20&#27096;&#24335;&#65297;&#65374;&#65302;.xlsx" TargetMode="External"/><Relationship Id="rId1" Type="http://schemas.openxmlformats.org/officeDocument/2006/relationships/externalLinkPath" Target="file:///\\10.226.81.11\&#25991;&#26360;&#25152;&#34101;&#24235;\&#23554;&#21508;&#20418;\&#26032;&#34276;\&#23398;&#36027;&#22793;&#26356;&#12395;&#12388;&#12356;&#12390;\&#23554;&#21508;&#29992;\04%20R6%20&#27096;&#24335;&#65297;&#65374;&#65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
      <sheetName val="様式２"/>
      <sheetName val="様式３"/>
      <sheetName val="様式４（該当あれば）"/>
      <sheetName val="様式５"/>
      <sheetName val="様式６"/>
    </sheetNames>
    <sheetDataSet>
      <sheetData sheetId="0">
        <row r="4">
          <cell r="P4"/>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
      <sheetName val="様式２"/>
      <sheetName val="様式３"/>
      <sheetName val="様式４（該当あれば）"/>
      <sheetName val="様式５"/>
      <sheetName val="様式６"/>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1"/>
    <pageSetUpPr fitToPage="1"/>
  </sheetPr>
  <dimension ref="A2:W95"/>
  <sheetViews>
    <sheetView tabSelected="1" view="pageBreakPreview" zoomScaleNormal="100" zoomScaleSheetLayoutView="100" workbookViewId="0">
      <selection activeCell="O53" sqref="O53"/>
    </sheetView>
  </sheetViews>
  <sheetFormatPr defaultColWidth="9" defaultRowHeight="10.5" x14ac:dyDescent="0.15"/>
  <cols>
    <col min="1" max="1" width="9" style="1"/>
    <col min="2" max="3" width="3.625" style="1" customWidth="1"/>
    <col min="4" max="4" width="3.375" style="1" customWidth="1"/>
    <col min="5" max="5" width="2.375" style="1" bestFit="1" customWidth="1"/>
    <col min="6" max="6" width="2.625" style="1" customWidth="1"/>
    <col min="7" max="7" width="4" style="1" customWidth="1"/>
    <col min="8" max="8" width="6.5" style="12" customWidth="1"/>
    <col min="9" max="9" width="9.625" style="1" customWidth="1"/>
    <col min="10" max="10" width="5.625" style="1" customWidth="1"/>
    <col min="11" max="11" width="2.625" style="1" customWidth="1"/>
    <col min="12" max="12" width="9.75" style="1" customWidth="1"/>
    <col min="13" max="13" width="5.625" style="1" customWidth="1"/>
    <col min="14" max="14" width="2.625" style="1" customWidth="1"/>
    <col min="15" max="15" width="9.5" style="1" customWidth="1"/>
    <col min="16" max="16" width="5.625" style="1" customWidth="1"/>
    <col min="17" max="17" width="2.625" style="1" customWidth="1"/>
    <col min="18" max="18" width="9.5" style="1" customWidth="1"/>
    <col min="19" max="19" width="5.625" style="1" customWidth="1"/>
    <col min="20" max="20" width="2.625" style="1" customWidth="1"/>
    <col min="21" max="16384" width="9" style="1"/>
  </cols>
  <sheetData>
    <row r="2" spans="2:23" s="9" customFormat="1" ht="27" customHeight="1" x14ac:dyDescent="0.15">
      <c r="B2" s="196" t="s">
        <v>244</v>
      </c>
      <c r="C2" s="196"/>
      <c r="D2" s="196"/>
      <c r="E2" s="196"/>
      <c r="F2" s="196"/>
      <c r="G2" s="196"/>
      <c r="H2" s="196"/>
      <c r="I2" s="196"/>
      <c r="J2" s="196"/>
      <c r="K2" s="196"/>
      <c r="L2" s="196"/>
      <c r="M2" s="196"/>
      <c r="N2" s="196"/>
      <c r="O2" s="196"/>
      <c r="P2" s="196"/>
      <c r="Q2" s="196"/>
      <c r="R2" s="196"/>
      <c r="S2" s="196"/>
      <c r="T2" s="196"/>
    </row>
    <row r="3" spans="2:23" s="9" customFormat="1" ht="9" customHeight="1" x14ac:dyDescent="0.15">
      <c r="D3" s="10"/>
      <c r="E3" s="10"/>
      <c r="F3" s="10"/>
      <c r="G3" s="10"/>
      <c r="H3" s="10"/>
      <c r="I3" s="10"/>
      <c r="J3" s="10"/>
      <c r="K3" s="10"/>
      <c r="L3" s="10"/>
      <c r="M3" s="10"/>
      <c r="N3" s="10"/>
      <c r="O3" s="10"/>
      <c r="P3" s="10"/>
      <c r="Q3" s="10"/>
      <c r="R3" s="10"/>
      <c r="S3" s="10"/>
      <c r="T3" s="10"/>
    </row>
    <row r="4" spans="2:23" ht="16.149999999999999" customHeight="1" x14ac:dyDescent="0.15">
      <c r="I4" s="29" t="s">
        <v>125</v>
      </c>
      <c r="J4" s="191"/>
      <c r="K4" s="191"/>
      <c r="L4" s="191"/>
      <c r="M4" s="191"/>
      <c r="O4" s="29" t="s">
        <v>27</v>
      </c>
      <c r="P4" s="202"/>
      <c r="Q4" s="202"/>
      <c r="R4" s="202"/>
      <c r="S4" s="202"/>
      <c r="T4" s="202"/>
      <c r="U4" s="176"/>
      <c r="V4" s="176"/>
      <c r="W4" s="176"/>
    </row>
    <row r="5" spans="2:23" ht="16.149999999999999" customHeight="1" x14ac:dyDescent="0.15">
      <c r="I5" s="29" t="s">
        <v>126</v>
      </c>
      <c r="J5" s="191"/>
      <c r="K5" s="191"/>
      <c r="L5" s="191"/>
      <c r="M5" s="191"/>
      <c r="O5" s="30" t="s">
        <v>176</v>
      </c>
      <c r="P5" s="115"/>
      <c r="Q5" s="115"/>
      <c r="R5" s="115"/>
      <c r="S5" s="115"/>
      <c r="T5" s="115"/>
      <c r="U5" s="176"/>
      <c r="V5" s="176"/>
      <c r="W5" s="176"/>
    </row>
    <row r="6" spans="2:23" ht="15.75" customHeight="1" x14ac:dyDescent="0.15">
      <c r="I6" s="116"/>
      <c r="J6" s="117"/>
      <c r="K6" s="117"/>
      <c r="L6" s="117"/>
      <c r="M6" s="117"/>
      <c r="O6" s="30" t="s">
        <v>29</v>
      </c>
      <c r="P6" s="192"/>
      <c r="Q6" s="192"/>
      <c r="R6" s="192"/>
      <c r="S6" s="192"/>
      <c r="T6" s="192"/>
      <c r="U6" s="176"/>
      <c r="V6" s="176"/>
      <c r="W6" s="176"/>
    </row>
    <row r="7" spans="2:23" ht="15.75" customHeight="1" x14ac:dyDescent="0.15">
      <c r="I7" s="158"/>
      <c r="J7" s="117"/>
      <c r="K7" s="117"/>
      <c r="L7" s="117"/>
      <c r="M7" s="117"/>
      <c r="O7" s="30" t="s">
        <v>28</v>
      </c>
      <c r="P7" s="114"/>
      <c r="Q7" s="114"/>
      <c r="R7" s="114"/>
      <c r="S7" s="114"/>
      <c r="T7" s="114"/>
      <c r="U7" s="176"/>
      <c r="V7" s="176"/>
      <c r="W7" s="176"/>
    </row>
    <row r="8" spans="2:23" ht="16.149999999999999" customHeight="1" x14ac:dyDescent="0.15">
      <c r="O8" s="30" t="s">
        <v>177</v>
      </c>
      <c r="P8" s="191"/>
      <c r="Q8" s="191"/>
      <c r="R8" s="191"/>
      <c r="S8" s="191"/>
      <c r="T8" s="191"/>
      <c r="U8" s="176"/>
      <c r="V8" s="176"/>
      <c r="W8" s="176"/>
    </row>
    <row r="9" spans="2:23" ht="12.75" customHeight="1" x14ac:dyDescent="0.15">
      <c r="B9" s="34" t="s">
        <v>248</v>
      </c>
    </row>
    <row r="10" spans="2:23" ht="15.4" customHeight="1" x14ac:dyDescent="0.15">
      <c r="D10" s="32"/>
      <c r="E10" s="13"/>
      <c r="F10" s="13"/>
      <c r="G10" s="13"/>
      <c r="H10" s="14"/>
      <c r="I10" s="13"/>
      <c r="J10" s="13"/>
      <c r="K10" s="13"/>
      <c r="L10" s="13"/>
      <c r="M10" s="13"/>
      <c r="N10" s="13"/>
      <c r="O10" s="13"/>
      <c r="P10" s="13"/>
      <c r="Q10" s="13"/>
      <c r="R10" s="13"/>
      <c r="S10" s="13"/>
      <c r="T10" s="15" t="s">
        <v>30</v>
      </c>
    </row>
    <row r="11" spans="2:23" ht="19.5" customHeight="1" x14ac:dyDescent="0.15">
      <c r="B11" s="197" t="s">
        <v>128</v>
      </c>
      <c r="C11" s="197" t="s">
        <v>129</v>
      </c>
      <c r="D11" s="193" t="s">
        <v>31</v>
      </c>
      <c r="E11" s="194"/>
      <c r="F11" s="194"/>
      <c r="G11" s="194"/>
      <c r="H11" s="195"/>
      <c r="I11" s="157" t="str">
        <f ca="1">TEXT(EDATE(TODAY(),9), "ggge") &amp; "年度"</f>
        <v>令和7年度</v>
      </c>
      <c r="J11" s="190" t="s">
        <v>32</v>
      </c>
      <c r="K11" s="184"/>
      <c r="L11" s="157" t="str">
        <f ca="1">TEXT(EDATE(TODAY(),-3), "ggge") &amp; "年度"</f>
        <v>令和6年度</v>
      </c>
      <c r="M11" s="183" t="s">
        <v>32</v>
      </c>
      <c r="N11" s="184"/>
      <c r="O11" s="157" t="str">
        <f ca="1">TEXT(EDATE(TODAY(),-15), "ggge") &amp; "年度"</f>
        <v>令和5年度</v>
      </c>
      <c r="P11" s="183" t="s">
        <v>32</v>
      </c>
      <c r="Q11" s="184"/>
      <c r="R11" s="157" t="str">
        <f ca="1">TEXT(EDATE(TODAY(),-27), "ggge") &amp; "年度"</f>
        <v>令和4年度</v>
      </c>
      <c r="S11" s="183" t="s">
        <v>32</v>
      </c>
      <c r="T11" s="184"/>
    </row>
    <row r="12" spans="2:23" ht="19.5" customHeight="1" x14ac:dyDescent="0.15">
      <c r="B12" s="198"/>
      <c r="C12" s="198"/>
      <c r="D12" s="185" t="s">
        <v>33</v>
      </c>
      <c r="E12" s="186"/>
      <c r="F12" s="186"/>
      <c r="G12" s="186"/>
      <c r="H12" s="187"/>
      <c r="I12" s="16"/>
      <c r="J12" s="17" t="str">
        <f>IF(ISBLANK(L12),"",(I12-L12)/L12*100)</f>
        <v/>
      </c>
      <c r="K12" s="83" t="s">
        <v>158</v>
      </c>
      <c r="L12" s="16"/>
      <c r="M12" s="17" t="str">
        <f t="shared" ref="M12:M18" si="0">IF(ISBLANK(O12),"",(L12-O12)/O12*100)</f>
        <v/>
      </c>
      <c r="N12" s="83" t="s">
        <v>158</v>
      </c>
      <c r="O12" s="16"/>
      <c r="P12" s="17" t="str">
        <f>IF(ISBLANK(R12),"",(O12-R12)/R12*100)</f>
        <v/>
      </c>
      <c r="Q12" s="83" t="s">
        <v>158</v>
      </c>
      <c r="R12" s="16"/>
      <c r="S12" s="19"/>
      <c r="T12" s="83" t="s">
        <v>159</v>
      </c>
    </row>
    <row r="13" spans="2:23" ht="19.5" customHeight="1" x14ac:dyDescent="0.15">
      <c r="B13" s="198"/>
      <c r="C13" s="198"/>
      <c r="D13" s="180" t="s">
        <v>34</v>
      </c>
      <c r="E13" s="181"/>
      <c r="F13" s="181"/>
      <c r="G13" s="181"/>
      <c r="H13" s="188"/>
      <c r="I13" s="20"/>
      <c r="J13" s="17" t="str">
        <f>IF(ISBLANK(L13),"",(I13-L13)/L13*100)</f>
        <v/>
      </c>
      <c r="K13" s="84"/>
      <c r="L13" s="20"/>
      <c r="M13" s="17" t="str">
        <f t="shared" si="0"/>
        <v/>
      </c>
      <c r="N13" s="84"/>
      <c r="O13" s="20"/>
      <c r="P13" s="17" t="str">
        <f t="shared" ref="P13:P18" si="1">IF(ISBLANK(R13),"",(O13-R13)/R13*100)</f>
        <v/>
      </c>
      <c r="Q13" s="84"/>
      <c r="R13" s="20"/>
      <c r="S13" s="22"/>
      <c r="T13" s="21"/>
    </row>
    <row r="14" spans="2:23" ht="19.5" customHeight="1" x14ac:dyDescent="0.15">
      <c r="B14" s="198"/>
      <c r="C14" s="198"/>
      <c r="D14" s="180" t="s">
        <v>35</v>
      </c>
      <c r="E14" s="181"/>
      <c r="F14" s="181"/>
      <c r="G14" s="181"/>
      <c r="H14" s="188"/>
      <c r="I14" s="20"/>
      <c r="J14" s="17" t="str">
        <f t="shared" ref="J14:J18" si="2">IF(ISBLANK(L14),"",(I14-L14)/L14*100)</f>
        <v/>
      </c>
      <c r="K14" s="84"/>
      <c r="L14" s="20"/>
      <c r="M14" s="17" t="str">
        <f t="shared" si="0"/>
        <v/>
      </c>
      <c r="N14" s="84"/>
      <c r="O14" s="20"/>
      <c r="P14" s="17" t="str">
        <f t="shared" si="1"/>
        <v/>
      </c>
      <c r="Q14" s="84"/>
      <c r="R14" s="20"/>
      <c r="S14" s="22"/>
      <c r="T14" s="21"/>
    </row>
    <row r="15" spans="2:23" ht="19.5" customHeight="1" x14ac:dyDescent="0.15">
      <c r="B15" s="198"/>
      <c r="C15" s="198"/>
      <c r="D15" s="180" t="s">
        <v>170</v>
      </c>
      <c r="E15" s="181"/>
      <c r="F15" s="181"/>
      <c r="G15" s="181"/>
      <c r="H15" s="188"/>
      <c r="I15" s="20"/>
      <c r="J15" s="17" t="str">
        <f t="shared" si="2"/>
        <v/>
      </c>
      <c r="K15" s="84"/>
      <c r="L15" s="20"/>
      <c r="M15" s="17" t="str">
        <f t="shared" si="0"/>
        <v/>
      </c>
      <c r="N15" s="84"/>
      <c r="O15" s="20"/>
      <c r="P15" s="17" t="str">
        <f t="shared" si="1"/>
        <v/>
      </c>
      <c r="Q15" s="84"/>
      <c r="R15" s="20"/>
      <c r="S15" s="22"/>
      <c r="T15" s="21"/>
    </row>
    <row r="16" spans="2:23" ht="19.5" customHeight="1" x14ac:dyDescent="0.15">
      <c r="B16" s="198"/>
      <c r="C16" s="198"/>
      <c r="D16" s="180" t="s">
        <v>171</v>
      </c>
      <c r="E16" s="181"/>
      <c r="F16" s="181"/>
      <c r="G16" s="181"/>
      <c r="H16" s="188"/>
      <c r="I16" s="20"/>
      <c r="J16" s="17" t="str">
        <f t="shared" si="2"/>
        <v/>
      </c>
      <c r="K16" s="84"/>
      <c r="L16" s="20"/>
      <c r="M16" s="17" t="str">
        <f t="shared" si="0"/>
        <v/>
      </c>
      <c r="N16" s="84"/>
      <c r="O16" s="20"/>
      <c r="P16" s="17" t="str">
        <f t="shared" si="1"/>
        <v/>
      </c>
      <c r="Q16" s="84"/>
      <c r="R16" s="20"/>
      <c r="S16" s="22"/>
      <c r="T16" s="21"/>
    </row>
    <row r="17" spans="2:20" ht="19.5" customHeight="1" x14ac:dyDescent="0.15">
      <c r="B17" s="198"/>
      <c r="C17" s="198"/>
      <c r="D17" s="180" t="s">
        <v>130</v>
      </c>
      <c r="E17" s="181"/>
      <c r="F17" s="181"/>
      <c r="G17" s="181"/>
      <c r="H17" s="188"/>
      <c r="I17" s="20"/>
      <c r="J17" s="17" t="str">
        <f t="shared" si="2"/>
        <v/>
      </c>
      <c r="K17" s="84"/>
      <c r="L17" s="20"/>
      <c r="M17" s="17" t="str">
        <f t="shared" si="0"/>
        <v/>
      </c>
      <c r="N17" s="84"/>
      <c r="O17" s="20"/>
      <c r="P17" s="17" t="str">
        <f t="shared" si="1"/>
        <v/>
      </c>
      <c r="Q17" s="84"/>
      <c r="R17" s="20"/>
      <c r="S17" s="22"/>
      <c r="T17" s="21"/>
    </row>
    <row r="18" spans="2:20" ht="19.5" customHeight="1" x14ac:dyDescent="0.15">
      <c r="B18" s="198"/>
      <c r="C18" s="198"/>
      <c r="D18" s="208" t="s">
        <v>37</v>
      </c>
      <c r="E18" s="209"/>
      <c r="F18" s="209"/>
      <c r="G18" s="209"/>
      <c r="H18" s="210"/>
      <c r="I18" s="89"/>
      <c r="J18" s="88" t="str">
        <f t="shared" si="2"/>
        <v/>
      </c>
      <c r="K18" s="90"/>
      <c r="L18" s="89"/>
      <c r="M18" s="88" t="str">
        <f t="shared" si="0"/>
        <v/>
      </c>
      <c r="N18" s="90"/>
      <c r="O18" s="89"/>
      <c r="P18" s="88" t="str">
        <f t="shared" si="1"/>
        <v/>
      </c>
      <c r="Q18" s="90"/>
      <c r="R18" s="89"/>
      <c r="S18" s="91"/>
      <c r="T18" s="23"/>
    </row>
    <row r="19" spans="2:20" ht="19.5" customHeight="1" x14ac:dyDescent="0.15">
      <c r="B19" s="198"/>
      <c r="C19" s="203"/>
      <c r="D19" s="177" t="s">
        <v>160</v>
      </c>
      <c r="E19" s="178"/>
      <c r="F19" s="179"/>
      <c r="G19" s="179"/>
      <c r="H19" s="94" t="s">
        <v>38</v>
      </c>
      <c r="I19" s="95" t="str">
        <f>IF(ISBLANK(I12),"",SUM(I12:I18))</f>
        <v/>
      </c>
      <c r="J19" s="96" t="str">
        <f>IF(ISBLANK(I12),"",(I19-L19)/L19*100)</f>
        <v/>
      </c>
      <c r="K19" s="92"/>
      <c r="L19" s="95" t="str">
        <f>IF(ISBLANK(L12),"",SUM(L12:L18))</f>
        <v/>
      </c>
      <c r="M19" s="96" t="str">
        <f>IF(ISBLANK(L12),"",(L19-O19)/O19*100)</f>
        <v/>
      </c>
      <c r="N19" s="92"/>
      <c r="O19" s="95" t="str">
        <f>IF(ISBLANK(O12),"",SUM(O12:O18))</f>
        <v/>
      </c>
      <c r="P19" s="96" t="str">
        <f>IF(ISBLANK(O12),"",(O19-R19)/R19*100)</f>
        <v/>
      </c>
      <c r="Q19" s="92"/>
      <c r="R19" s="95" t="str">
        <f>IF(ISBLANK(R12),"",SUM(R12:R18))</f>
        <v/>
      </c>
      <c r="S19" s="93"/>
      <c r="T19" s="97"/>
    </row>
    <row r="20" spans="2:20" ht="19.5" customHeight="1" x14ac:dyDescent="0.15">
      <c r="B20" s="198"/>
      <c r="C20" s="198" t="s">
        <v>132</v>
      </c>
      <c r="D20" s="185" t="s">
        <v>39</v>
      </c>
      <c r="E20" s="186"/>
      <c r="F20" s="186"/>
      <c r="G20" s="186"/>
      <c r="H20" s="204"/>
      <c r="I20" s="27" t="str">
        <f>IF(ISBLANK(I21),"",SUM(I21:I23))</f>
        <v/>
      </c>
      <c r="J20" s="17" t="str">
        <f>IF(ISBLANK(I21),"",(I20-L20)/L20*100)</f>
        <v/>
      </c>
      <c r="K20" s="83" t="s">
        <v>54</v>
      </c>
      <c r="L20" s="27" t="str">
        <f>IF(ISBLANK(L21),"",SUM(L21:L23))</f>
        <v/>
      </c>
      <c r="M20" s="17" t="str">
        <f>IF(ISBLANK(L21),"",(L20-O20)/O20*100)</f>
        <v/>
      </c>
      <c r="N20" s="83" t="s">
        <v>54</v>
      </c>
      <c r="O20" s="27" t="str">
        <f>IF(ISBLANK(O21),"",SUM(O21:O23))</f>
        <v/>
      </c>
      <c r="P20" s="17" t="str">
        <f>IF(ISBLANK(O21),"",(O20-R20)/R20*100)</f>
        <v/>
      </c>
      <c r="Q20" s="83" t="s">
        <v>54</v>
      </c>
      <c r="R20" s="27" t="str">
        <f>IF(ISBLANK(R21),"",SUM(R21:R23))</f>
        <v/>
      </c>
      <c r="S20" s="19"/>
      <c r="T20" s="83" t="s">
        <v>162</v>
      </c>
    </row>
    <row r="21" spans="2:20" ht="19.5" customHeight="1" x14ac:dyDescent="0.15">
      <c r="B21" s="198"/>
      <c r="C21" s="198"/>
      <c r="D21" s="28"/>
      <c r="E21" s="205" t="s">
        <v>40</v>
      </c>
      <c r="F21" s="205"/>
      <c r="G21" s="206"/>
      <c r="H21" s="207"/>
      <c r="I21" s="20"/>
      <c r="J21" s="17" t="str">
        <f>IF(ISBLANK(L21),"",(I21-L21)/L21*100)</f>
        <v/>
      </c>
      <c r="K21" s="84"/>
      <c r="L21" s="20"/>
      <c r="M21" s="17" t="str">
        <f t="shared" ref="M21:M26" si="3">IF(ISBLANK(O21),"",(L21-O21)/O21*100)</f>
        <v/>
      </c>
      <c r="N21" s="84"/>
      <c r="O21" s="20"/>
      <c r="P21" s="17" t="str">
        <f>IF(ISBLANK(R21),"",(O21-R21)/R21*100)</f>
        <v/>
      </c>
      <c r="Q21" s="84"/>
      <c r="R21" s="20"/>
      <c r="S21" s="22"/>
      <c r="T21" s="84"/>
    </row>
    <row r="22" spans="2:20" ht="19.5" customHeight="1" x14ac:dyDescent="0.15">
      <c r="B22" s="198"/>
      <c r="C22" s="198"/>
      <c r="D22" s="28"/>
      <c r="E22" s="205" t="s">
        <v>41</v>
      </c>
      <c r="F22" s="205"/>
      <c r="G22" s="206"/>
      <c r="H22" s="207"/>
      <c r="I22" s="20"/>
      <c r="J22" s="17" t="str">
        <f>IF(ISBLANK(L22),"",(I22-L22)/L22*100)</f>
        <v/>
      </c>
      <c r="K22" s="84"/>
      <c r="L22" s="20"/>
      <c r="M22" s="17" t="str">
        <f t="shared" si="3"/>
        <v/>
      </c>
      <c r="N22" s="84"/>
      <c r="O22" s="20"/>
      <c r="P22" s="17" t="str">
        <f t="shared" ref="P22:P26" si="4">IF(ISBLANK(R22),"",(O22-R22)/R22*100)</f>
        <v/>
      </c>
      <c r="Q22" s="84"/>
      <c r="R22" s="20"/>
      <c r="S22" s="22"/>
      <c r="T22" s="84"/>
    </row>
    <row r="23" spans="2:20" ht="19.5" customHeight="1" x14ac:dyDescent="0.15">
      <c r="B23" s="198"/>
      <c r="C23" s="198"/>
      <c r="D23" s="28"/>
      <c r="E23" s="205" t="s">
        <v>42</v>
      </c>
      <c r="F23" s="205"/>
      <c r="G23" s="206"/>
      <c r="H23" s="207"/>
      <c r="I23" s="20"/>
      <c r="J23" s="17" t="str">
        <f t="shared" ref="J23:J26" si="5">IF(ISBLANK(L23),"",(I23-L23)/L23*100)</f>
        <v/>
      </c>
      <c r="K23" s="84"/>
      <c r="L23" s="20"/>
      <c r="M23" s="17" t="str">
        <f t="shared" si="3"/>
        <v/>
      </c>
      <c r="N23" s="84"/>
      <c r="O23" s="20"/>
      <c r="P23" s="17" t="str">
        <f t="shared" si="4"/>
        <v/>
      </c>
      <c r="Q23" s="84"/>
      <c r="R23" s="20"/>
      <c r="S23" s="22"/>
      <c r="T23" s="84"/>
    </row>
    <row r="24" spans="2:20" ht="19.5" customHeight="1" x14ac:dyDescent="0.15">
      <c r="B24" s="198"/>
      <c r="C24" s="198"/>
      <c r="D24" s="180" t="s">
        <v>43</v>
      </c>
      <c r="E24" s="181"/>
      <c r="F24" s="181"/>
      <c r="G24" s="181"/>
      <c r="H24" s="182"/>
      <c r="I24" s="20"/>
      <c r="J24" s="17" t="str">
        <f t="shared" si="5"/>
        <v/>
      </c>
      <c r="K24" s="84"/>
      <c r="L24" s="20"/>
      <c r="M24" s="17" t="str">
        <f t="shared" si="3"/>
        <v/>
      </c>
      <c r="N24" s="84"/>
      <c r="O24" s="20"/>
      <c r="P24" s="17" t="str">
        <f t="shared" si="4"/>
        <v/>
      </c>
      <c r="Q24" s="84"/>
      <c r="R24" s="20"/>
      <c r="S24" s="22"/>
      <c r="T24" s="84"/>
    </row>
    <row r="25" spans="2:20" ht="19.5" customHeight="1" x14ac:dyDescent="0.15">
      <c r="B25" s="198"/>
      <c r="C25" s="198"/>
      <c r="D25" s="180" t="s">
        <v>44</v>
      </c>
      <c r="E25" s="181"/>
      <c r="F25" s="181"/>
      <c r="G25" s="181"/>
      <c r="H25" s="182"/>
      <c r="I25" s="20"/>
      <c r="J25" s="17" t="str">
        <f t="shared" si="5"/>
        <v/>
      </c>
      <c r="K25" s="84"/>
      <c r="L25" s="20"/>
      <c r="M25" s="17" t="str">
        <f t="shared" si="3"/>
        <v/>
      </c>
      <c r="N25" s="84"/>
      <c r="O25" s="20"/>
      <c r="P25" s="17" t="str">
        <f t="shared" si="4"/>
        <v/>
      </c>
      <c r="Q25" s="84"/>
      <c r="R25" s="20"/>
      <c r="S25" s="22"/>
      <c r="T25" s="84"/>
    </row>
    <row r="26" spans="2:20" ht="19.5" customHeight="1" x14ac:dyDescent="0.15">
      <c r="B26" s="198"/>
      <c r="C26" s="198"/>
      <c r="D26" s="189" t="s">
        <v>131</v>
      </c>
      <c r="E26" s="181"/>
      <c r="F26" s="181"/>
      <c r="G26" s="181"/>
      <c r="H26" s="182"/>
      <c r="I26" s="20"/>
      <c r="J26" s="17" t="str">
        <f t="shared" si="5"/>
        <v/>
      </c>
      <c r="K26" s="84"/>
      <c r="L26" s="20"/>
      <c r="M26" s="17" t="str">
        <f t="shared" si="3"/>
        <v/>
      </c>
      <c r="N26" s="84"/>
      <c r="O26" s="20"/>
      <c r="P26" s="17" t="str">
        <f t="shared" si="4"/>
        <v/>
      </c>
      <c r="Q26" s="84"/>
      <c r="R26" s="20"/>
      <c r="S26" s="22"/>
      <c r="T26" s="84"/>
    </row>
    <row r="27" spans="2:20" ht="19.5" customHeight="1" x14ac:dyDescent="0.15">
      <c r="B27" s="198"/>
      <c r="C27" s="203"/>
      <c r="D27" s="177" t="s">
        <v>161</v>
      </c>
      <c r="E27" s="178"/>
      <c r="F27" s="179"/>
      <c r="G27" s="179"/>
      <c r="H27" s="33" t="s">
        <v>46</v>
      </c>
      <c r="I27" s="24" t="str">
        <f>IF(ISBLANK(I21),"",I20+SUM(I24:I26))</f>
        <v/>
      </c>
      <c r="J27" s="25" t="str">
        <f>IF(ISBLANK(I21),"",(I27-L27)/L27*100)</f>
        <v/>
      </c>
      <c r="K27" s="85"/>
      <c r="L27" s="24" t="str">
        <f>IF(ISBLANK(L21),"",L20+SUM(L24:L26))</f>
        <v/>
      </c>
      <c r="M27" s="25" t="str">
        <f>IF(ISBLANK(L21),"",(L27-O27)/O27*100)</f>
        <v/>
      </c>
      <c r="N27" s="85"/>
      <c r="O27" s="24" t="str">
        <f>IF(ISBLANK(O21),"",O20+SUM(O24:O26))</f>
        <v/>
      </c>
      <c r="P27" s="25" t="str">
        <f>IF(ISBLANK(O21),"",(O27-R27)/R27*100)</f>
        <v/>
      </c>
      <c r="Q27" s="85"/>
      <c r="R27" s="24" t="str">
        <f>IF(ISBLANK(R21),"",R20+SUM(R24:R26))</f>
        <v/>
      </c>
      <c r="S27" s="26"/>
      <c r="T27" s="85"/>
    </row>
    <row r="28" spans="2:20" ht="19.5" customHeight="1" x14ac:dyDescent="0.15">
      <c r="B28" s="100"/>
      <c r="C28" s="211" t="s">
        <v>151</v>
      </c>
      <c r="D28" s="211"/>
      <c r="E28" s="211"/>
      <c r="F28" s="211"/>
      <c r="G28" s="211"/>
      <c r="H28" s="101" t="s">
        <v>47</v>
      </c>
      <c r="I28" s="95" t="str">
        <f>IF(ISBLANK(I21),"",I19-I27)</f>
        <v/>
      </c>
      <c r="J28" s="96" t="str">
        <f>IF(ISBLANK(I21),"",(I28-L28)/L28*100)</f>
        <v/>
      </c>
      <c r="K28" s="92"/>
      <c r="L28" s="95" t="str">
        <f>IF(ISBLANK(L21),"",L19-L27)</f>
        <v/>
      </c>
      <c r="M28" s="96" t="str">
        <f>IF(ISBLANK(L21),"",(L28-O28)/O28*100)</f>
        <v/>
      </c>
      <c r="N28" s="92"/>
      <c r="O28" s="95" t="str">
        <f>IF(ISBLANK(O21),"",O19-O27)</f>
        <v/>
      </c>
      <c r="P28" s="96" t="str">
        <f>IF(ISBLANK(O21),"",(O28-R28)/R28*100)</f>
        <v/>
      </c>
      <c r="Q28" s="92"/>
      <c r="R28" s="95" t="str">
        <f>IF(ISBLANK(R21),"",R19-R27)</f>
        <v/>
      </c>
      <c r="S28" s="93"/>
      <c r="T28" s="92"/>
    </row>
    <row r="29" spans="2:20" ht="19.5" customHeight="1" x14ac:dyDescent="0.15">
      <c r="B29" s="198" t="s">
        <v>133</v>
      </c>
      <c r="C29" s="198" t="s">
        <v>129</v>
      </c>
      <c r="D29" s="185" t="s">
        <v>135</v>
      </c>
      <c r="E29" s="186"/>
      <c r="F29" s="186"/>
      <c r="G29" s="186"/>
      <c r="H29" s="187"/>
      <c r="I29" s="16"/>
      <c r="J29" s="17" t="str">
        <f>IF(ISBLANK(L29),"",(I29-L29)/L29*100)</f>
        <v/>
      </c>
      <c r="K29" s="83" t="s">
        <v>54</v>
      </c>
      <c r="L29" s="16"/>
      <c r="M29" s="17" t="str">
        <f>IF(ISBLANK(O29),"",(L29-O29)/O29*100)</f>
        <v/>
      </c>
      <c r="N29" s="83" t="s">
        <v>54</v>
      </c>
      <c r="O29" s="16"/>
      <c r="P29" s="17" t="str">
        <f>IF(ISBLANK(R29),"",(O29-R29)/R29*100)</f>
        <v/>
      </c>
      <c r="Q29" s="83" t="s">
        <v>54</v>
      </c>
      <c r="R29" s="16"/>
      <c r="S29" s="19"/>
      <c r="T29" s="18" t="s">
        <v>162</v>
      </c>
    </row>
    <row r="30" spans="2:20" ht="19.5" customHeight="1" x14ac:dyDescent="0.15">
      <c r="B30" s="198"/>
      <c r="C30" s="198"/>
      <c r="D30" s="180" t="s">
        <v>136</v>
      </c>
      <c r="E30" s="181"/>
      <c r="F30" s="181"/>
      <c r="G30" s="181"/>
      <c r="H30" s="188"/>
      <c r="I30" s="89"/>
      <c r="J30" s="88" t="str">
        <f>IF(ISBLANK(L30),"",(I30-L30)/L30*100)</f>
        <v/>
      </c>
      <c r="K30" s="90"/>
      <c r="L30" s="89"/>
      <c r="M30" s="88" t="str">
        <f>IF(ISBLANK(O30),"",(L30-O30)/O30*100)</f>
        <v/>
      </c>
      <c r="N30" s="90"/>
      <c r="O30" s="89"/>
      <c r="P30" s="88" t="str">
        <f>IF(ISBLANK(R30),"",(O30-R30)/R30*100)</f>
        <v/>
      </c>
      <c r="Q30" s="90"/>
      <c r="R30" s="89"/>
      <c r="S30" s="91"/>
      <c r="T30" s="21"/>
    </row>
    <row r="31" spans="2:20" ht="19.5" customHeight="1" x14ac:dyDescent="0.15">
      <c r="B31" s="198"/>
      <c r="C31" s="203"/>
      <c r="D31" s="199" t="s">
        <v>163</v>
      </c>
      <c r="E31" s="200"/>
      <c r="F31" s="201"/>
      <c r="G31" s="201"/>
      <c r="H31" s="94" t="s">
        <v>134</v>
      </c>
      <c r="I31" s="95" t="str">
        <f>IF(ISBLANK(I12),"",SUM(I29:I30))</f>
        <v/>
      </c>
      <c r="J31" s="96" t="str">
        <f>IF(ISBLANK(I12),"",(I31-L31)/L31*100)</f>
        <v/>
      </c>
      <c r="K31" s="92"/>
      <c r="L31" s="95" t="str">
        <f>IF(ISBLANK(L12),"",SUM(L29:L30))</f>
        <v/>
      </c>
      <c r="M31" s="96" t="str">
        <f>IF(ISBLANK(L12),"",(L31-O31)/O31*100)</f>
        <v/>
      </c>
      <c r="N31" s="92"/>
      <c r="O31" s="95" t="str">
        <f>IF(ISBLANK(O12),"",SUM(O29:O30))</f>
        <v/>
      </c>
      <c r="P31" s="96" t="str">
        <f>IF(ISBLANK(O12),"",(O31-R31)/R31*100)</f>
        <v/>
      </c>
      <c r="Q31" s="92"/>
      <c r="R31" s="95" t="str">
        <f>IF(ISBLANK(R12),"",SUM(R29:R30))</f>
        <v/>
      </c>
      <c r="S31" s="93"/>
      <c r="T31" s="97"/>
    </row>
    <row r="32" spans="2:20" ht="19.5" customHeight="1" x14ac:dyDescent="0.15">
      <c r="B32" s="198"/>
      <c r="C32" s="198" t="s">
        <v>149</v>
      </c>
      <c r="D32" s="185" t="s">
        <v>137</v>
      </c>
      <c r="E32" s="186"/>
      <c r="F32" s="186"/>
      <c r="G32" s="186"/>
      <c r="H32" s="204"/>
      <c r="I32" s="16"/>
      <c r="J32" s="17" t="str">
        <f>IF(ISBLANK(L32),"",(I32-L32)/L32*100)</f>
        <v/>
      </c>
      <c r="K32" s="83" t="s">
        <v>54</v>
      </c>
      <c r="L32" s="16"/>
      <c r="M32" s="17" t="str">
        <f>IF(ISBLANK(O32),"",(L32-O32)/O32*100)</f>
        <v/>
      </c>
      <c r="N32" s="83" t="s">
        <v>54</v>
      </c>
      <c r="O32" s="16"/>
      <c r="P32" s="17" t="str">
        <f>IF(ISBLANK(R32),"",(O32-R32)/R32*100)</f>
        <v/>
      </c>
      <c r="Q32" s="83" t="s">
        <v>54</v>
      </c>
      <c r="R32" s="16"/>
      <c r="S32" s="19"/>
      <c r="T32" s="83" t="s">
        <v>162</v>
      </c>
    </row>
    <row r="33" spans="1:20" ht="19.5" customHeight="1" x14ac:dyDescent="0.15">
      <c r="B33" s="198"/>
      <c r="C33" s="198" t="s">
        <v>148</v>
      </c>
      <c r="D33" s="180" t="s">
        <v>138</v>
      </c>
      <c r="E33" s="181"/>
      <c r="F33" s="181"/>
      <c r="G33" s="181"/>
      <c r="H33" s="182"/>
      <c r="I33" s="89"/>
      <c r="J33" s="88" t="str">
        <f>IF(ISBLANK(L33),"",(I33-L33)/L33*100)</f>
        <v/>
      </c>
      <c r="K33" s="90"/>
      <c r="L33" s="89"/>
      <c r="M33" s="88" t="str">
        <f>IF(ISBLANK(O33),"",(L33-O33)/O33*100)</f>
        <v/>
      </c>
      <c r="N33" s="90"/>
      <c r="O33" s="89"/>
      <c r="P33" s="88" t="str">
        <f>IF(ISBLANK(R33),"",(O33-R33)/R33*100)</f>
        <v/>
      </c>
      <c r="Q33" s="90"/>
      <c r="R33" s="89"/>
      <c r="S33" s="91"/>
      <c r="T33" s="90"/>
    </row>
    <row r="34" spans="1:20" ht="19.5" customHeight="1" x14ac:dyDescent="0.15">
      <c r="B34" s="198"/>
      <c r="C34" s="203"/>
      <c r="D34" s="199" t="s">
        <v>164</v>
      </c>
      <c r="E34" s="200"/>
      <c r="F34" s="201"/>
      <c r="G34" s="201"/>
      <c r="H34" s="33" t="s">
        <v>139</v>
      </c>
      <c r="I34" s="24" t="str">
        <f>IF(ISBLANK(I21),"",SUM(I32:I33))</f>
        <v/>
      </c>
      <c r="J34" s="25" t="str">
        <f>IF(ISBLANK(I21),"",(I34-L34)/L34*100)</f>
        <v/>
      </c>
      <c r="K34" s="85"/>
      <c r="L34" s="24" t="str">
        <f>IF(ISBLANK(L21),"",SUM(L32:L33))</f>
        <v/>
      </c>
      <c r="M34" s="25" t="str">
        <f>IF(ISBLANK(L21),"",(L34-O34)/O34*100)</f>
        <v/>
      </c>
      <c r="N34" s="85"/>
      <c r="O34" s="24" t="str">
        <f>IF(ISBLANK(O21),"",SUM(O32:O33))</f>
        <v/>
      </c>
      <c r="P34" s="25" t="str">
        <f>IF(ISBLANK(O21),"",(O34-R34)/R34*100)</f>
        <v/>
      </c>
      <c r="Q34" s="85"/>
      <c r="R34" s="24" t="str">
        <f>IF(ISBLANK(R21),"",SUM(R32:R33))</f>
        <v/>
      </c>
      <c r="S34" s="26"/>
      <c r="T34" s="85"/>
    </row>
    <row r="35" spans="1:20" ht="19.5" customHeight="1" x14ac:dyDescent="0.15">
      <c r="B35" s="100"/>
      <c r="C35" s="211" t="s">
        <v>152</v>
      </c>
      <c r="D35" s="211"/>
      <c r="E35" s="211"/>
      <c r="F35" s="211"/>
      <c r="G35" s="211"/>
      <c r="H35" s="101" t="s">
        <v>150</v>
      </c>
      <c r="I35" s="24" t="str">
        <f>IF(ISBLANK(I21),"",I31-I34)</f>
        <v/>
      </c>
      <c r="J35" s="25" t="str">
        <f>IF(ISBLANK(I21),"",(I35-L35)/L35*100)</f>
        <v/>
      </c>
      <c r="K35" s="85"/>
      <c r="L35" s="24" t="str">
        <f>IF(ISBLANK(L21),"",L31-L34)</f>
        <v/>
      </c>
      <c r="M35" s="25" t="str">
        <f>IF(ISBLANK(L21),"",(L35-O35)/O35*100)</f>
        <v/>
      </c>
      <c r="N35" s="85"/>
      <c r="O35" s="24" t="str">
        <f>IF(ISBLANK(O21),"",O31-O34)</f>
        <v/>
      </c>
      <c r="P35" s="25" t="str">
        <f>IF(ISBLANK(O21),"",(O35-R35)/R35*100)</f>
        <v/>
      </c>
      <c r="Q35" s="85"/>
      <c r="R35" s="24" t="str">
        <f>IF(ISBLANK(R21),"",R31-R34)</f>
        <v/>
      </c>
      <c r="S35" s="93"/>
      <c r="T35" s="92"/>
    </row>
    <row r="36" spans="1:20" ht="19.5" customHeight="1" x14ac:dyDescent="0.15">
      <c r="B36" s="198" t="s">
        <v>140</v>
      </c>
      <c r="C36" s="198" t="s">
        <v>129</v>
      </c>
      <c r="D36" s="185" t="s">
        <v>36</v>
      </c>
      <c r="E36" s="186"/>
      <c r="F36" s="186"/>
      <c r="G36" s="186"/>
      <c r="H36" s="187"/>
      <c r="I36" s="16"/>
      <c r="J36" s="17" t="str">
        <f>IF(ISBLANK(L36),"",(I36-L36)/L36*100)</f>
        <v/>
      </c>
      <c r="K36" s="83" t="s">
        <v>162</v>
      </c>
      <c r="L36" s="16"/>
      <c r="M36" s="17" t="str">
        <f>IF(ISBLANK(O36),"",(L36-O36)/O36*100)</f>
        <v/>
      </c>
      <c r="N36" s="83" t="s">
        <v>162</v>
      </c>
      <c r="O36" s="16"/>
      <c r="P36" s="17" t="str">
        <f>IF(ISBLANK(R36),"",(O36-R36)/R36*100)</f>
        <v/>
      </c>
      <c r="Q36" s="83" t="s">
        <v>162</v>
      </c>
      <c r="R36" s="16"/>
      <c r="S36" s="19"/>
      <c r="T36" s="18" t="s">
        <v>162</v>
      </c>
    </row>
    <row r="37" spans="1:20" ht="19.5" customHeight="1" x14ac:dyDescent="0.15">
      <c r="B37" s="198"/>
      <c r="C37" s="198"/>
      <c r="D37" s="180" t="s">
        <v>142</v>
      </c>
      <c r="E37" s="181"/>
      <c r="F37" s="181"/>
      <c r="G37" s="181"/>
      <c r="H37" s="188"/>
      <c r="I37" s="89"/>
      <c r="J37" s="88" t="str">
        <f>IF(ISBLANK(L37),"",(I37-L37)/L37*100)</f>
        <v/>
      </c>
      <c r="K37" s="90"/>
      <c r="L37" s="89"/>
      <c r="M37" s="88" t="str">
        <f>IF(ISBLANK(O37),"",(L37-O37)/O37*100)</f>
        <v/>
      </c>
      <c r="N37" s="90"/>
      <c r="O37" s="89"/>
      <c r="P37" s="88" t="str">
        <f>IF(ISBLANK(R37),"",(O37-R37)/R37*100)</f>
        <v/>
      </c>
      <c r="Q37" s="90"/>
      <c r="R37" s="89"/>
      <c r="S37" s="91"/>
      <c r="T37" s="98"/>
    </row>
    <row r="38" spans="1:20" ht="19.5" customHeight="1" x14ac:dyDescent="0.15">
      <c r="B38" s="198"/>
      <c r="C38" s="203"/>
      <c r="D38" s="177" t="s">
        <v>165</v>
      </c>
      <c r="E38" s="178"/>
      <c r="F38" s="179"/>
      <c r="G38" s="179"/>
      <c r="H38" s="94" t="s">
        <v>143</v>
      </c>
      <c r="I38" s="95" t="str">
        <f>IF(ISBLANK(I12),"",SUM(I36:I37))</f>
        <v/>
      </c>
      <c r="J38" s="96" t="str">
        <f>IF(ISBLANK(I12),"",(I38-L38)/L38*100)</f>
        <v/>
      </c>
      <c r="K38" s="92"/>
      <c r="L38" s="95" t="str">
        <f>IF(ISBLANK(L12),"",SUM(L36:L37))</f>
        <v/>
      </c>
      <c r="M38" s="96" t="str">
        <f>IF(ISBLANK(L12),"",(L38-O38)/O38*100)</f>
        <v/>
      </c>
      <c r="N38" s="92"/>
      <c r="O38" s="95" t="str">
        <f>IF(ISBLANK(O12),"",SUM(O36:O37))</f>
        <v/>
      </c>
      <c r="P38" s="96" t="str">
        <f>IF(ISBLANK(O12),"",(O38-R38)/R38*100)</f>
        <v/>
      </c>
      <c r="Q38" s="92"/>
      <c r="R38" s="95" t="str">
        <f>IF(ISBLANK(R12),"",SUM(R36:R37))</f>
        <v/>
      </c>
      <c r="S38" s="93"/>
      <c r="T38" s="99"/>
    </row>
    <row r="39" spans="1:20" ht="19.5" customHeight="1" x14ac:dyDescent="0.15">
      <c r="B39" s="198"/>
      <c r="C39" s="215" t="s">
        <v>141</v>
      </c>
      <c r="D39" s="185" t="s">
        <v>45</v>
      </c>
      <c r="E39" s="186"/>
      <c r="F39" s="186"/>
      <c r="G39" s="186"/>
      <c r="H39" s="204"/>
      <c r="I39" s="16"/>
      <c r="J39" s="17" t="str">
        <f>IF(ISBLANK(L39),"",(I39-L39)/L39*100)</f>
        <v/>
      </c>
      <c r="K39" s="83"/>
      <c r="L39" s="16"/>
      <c r="M39" s="17" t="str">
        <f>IF(ISBLANK(O39),"",(L39-O39)/O39*100)</f>
        <v/>
      </c>
      <c r="N39" s="83"/>
      <c r="O39" s="16"/>
      <c r="P39" s="17" t="str">
        <f>IF(ISBLANK(R39),"",(O39-R39)/R39*100)</f>
        <v/>
      </c>
      <c r="Q39" s="83"/>
      <c r="R39" s="16"/>
      <c r="S39" s="19"/>
      <c r="T39" s="83"/>
    </row>
    <row r="40" spans="1:20" ht="19.5" customHeight="1" x14ac:dyDescent="0.15">
      <c r="B40" s="198"/>
      <c r="C40" s="215"/>
      <c r="D40" s="180" t="s">
        <v>144</v>
      </c>
      <c r="E40" s="181"/>
      <c r="F40" s="181"/>
      <c r="G40" s="181"/>
      <c r="H40" s="182"/>
      <c r="I40" s="20"/>
      <c r="J40" s="88" t="str">
        <f>IF(ISBLANK(L40),"",(I40-L40)/L40*100)</f>
        <v/>
      </c>
      <c r="K40" s="84"/>
      <c r="L40" s="20"/>
      <c r="M40" s="88" t="str">
        <f>IF(ISBLANK(O40),"",(L40-O40)/O40*100)</f>
        <v/>
      </c>
      <c r="N40" s="84"/>
      <c r="O40" s="20"/>
      <c r="P40" s="88" t="str">
        <f>IF(ISBLANK(R40),"",(O40-R40)/R40*100)</f>
        <v/>
      </c>
      <c r="Q40" s="84"/>
      <c r="R40" s="20"/>
      <c r="S40" s="22"/>
      <c r="T40" s="84"/>
    </row>
    <row r="41" spans="1:20" ht="19.5" customHeight="1" x14ac:dyDescent="0.15">
      <c r="B41" s="198"/>
      <c r="C41" s="215"/>
      <c r="D41" s="212" t="s">
        <v>166</v>
      </c>
      <c r="E41" s="213"/>
      <c r="F41" s="214"/>
      <c r="G41" s="214"/>
      <c r="H41" s="33" t="s">
        <v>145</v>
      </c>
      <c r="I41" s="24" t="str">
        <f>IF(ISBLANK(I21),"",SUM(I39:I40))</f>
        <v/>
      </c>
      <c r="J41" s="25" t="str">
        <f>IF(ISBLANK(I21),"",(I41-L41)/L41*100)</f>
        <v/>
      </c>
      <c r="K41" s="85"/>
      <c r="L41" s="24" t="str">
        <f>IF(ISBLANK(L21),"",SUM(L39:L40))</f>
        <v/>
      </c>
      <c r="M41" s="25" t="str">
        <f>IF(ISBLANK(L21),"",(L41-O41)/O41*100)</f>
        <v/>
      </c>
      <c r="N41" s="85"/>
      <c r="O41" s="24" t="str">
        <f>IF(ISBLANK(O21),"",SUM(O39:O40))</f>
        <v/>
      </c>
      <c r="P41" s="25" t="str">
        <f>IF(ISBLANK(O21),"",(O41-R41)/R41*100)</f>
        <v/>
      </c>
      <c r="Q41" s="85"/>
      <c r="R41" s="24" t="str">
        <f>IF(ISBLANK(R21),"",SUM(R39:R40))</f>
        <v/>
      </c>
      <c r="S41" s="26"/>
      <c r="T41" s="85"/>
    </row>
    <row r="42" spans="1:20" ht="19.5" customHeight="1" x14ac:dyDescent="0.15">
      <c r="A42" s="106"/>
      <c r="B42" s="100"/>
      <c r="C42" s="216" t="s">
        <v>153</v>
      </c>
      <c r="D42" s="216"/>
      <c r="E42" s="216"/>
      <c r="F42" s="216"/>
      <c r="G42" s="216"/>
      <c r="H42" s="101" t="s">
        <v>146</v>
      </c>
      <c r="I42" s="24" t="str">
        <f>IF(ISBLANK(I21),"",I38-I41)</f>
        <v/>
      </c>
      <c r="J42" s="25" t="str">
        <f>IF(ISBLANK(I21),"",(I42-L42)/L42*100)</f>
        <v/>
      </c>
      <c r="K42" s="92"/>
      <c r="L42" s="24" t="str">
        <f>IF(ISBLANK(L21),"",L38-L41)</f>
        <v/>
      </c>
      <c r="M42" s="25" t="str">
        <f>IF(ISBLANK(L21),"",(L42-O42)/O42*100)</f>
        <v/>
      </c>
      <c r="N42" s="92"/>
      <c r="O42" s="24" t="str">
        <f>IF(ISBLANK(O21),"",O38-O41)</f>
        <v/>
      </c>
      <c r="P42" s="25" t="str">
        <f>IF(ISBLANK(O21),"",(O42-R42)/R42*100)</f>
        <v/>
      </c>
      <c r="Q42" s="92"/>
      <c r="R42" s="24" t="str">
        <f>IF(ISBLANK(R21),"",R38-R41)</f>
        <v/>
      </c>
      <c r="S42" s="26"/>
      <c r="T42" s="85"/>
    </row>
    <row r="43" spans="1:20" ht="19.5" customHeight="1" x14ac:dyDescent="0.15">
      <c r="A43" s="106"/>
      <c r="B43" s="220" t="s">
        <v>172</v>
      </c>
      <c r="C43" s="221"/>
      <c r="D43" s="221"/>
      <c r="E43" s="221"/>
      <c r="F43" s="221"/>
      <c r="G43" s="221" t="s">
        <v>154</v>
      </c>
      <c r="H43" s="222"/>
      <c r="I43" s="102" t="str">
        <f>IF(ISBLANK(I21),"",SUM(I28,I35,I42))</f>
        <v/>
      </c>
      <c r="J43" s="103" t="str">
        <f>IF(ISBLANK(I21),"",(I43-L43)/L43*100)</f>
        <v/>
      </c>
      <c r="K43" s="104"/>
      <c r="L43" s="102" t="str">
        <f>IF(ISBLANK(L21),"",SUM(L28,L35,L42))</f>
        <v/>
      </c>
      <c r="M43" s="103" t="str">
        <f>IF(ISBLANK(L21),"",(L43-O43)/O43*100)</f>
        <v/>
      </c>
      <c r="N43" s="104"/>
      <c r="O43" s="102" t="str">
        <f>IF(ISBLANK(O21),"",SUM(O28,O35,O42))</f>
        <v/>
      </c>
      <c r="P43" s="103" t="str">
        <f>IF(ISBLANK(O21),"",(O43-R43)/R43*100)</f>
        <v/>
      </c>
      <c r="Q43" s="104"/>
      <c r="R43" s="102" t="str">
        <f>IF(ISBLANK(R21),"",SUM(R28,R35,R42))</f>
        <v/>
      </c>
      <c r="S43" s="105"/>
      <c r="T43" s="104"/>
    </row>
    <row r="44" spans="1:20" ht="19.5" customHeight="1" x14ac:dyDescent="0.15">
      <c r="A44" s="106"/>
      <c r="B44" s="217" t="s">
        <v>173</v>
      </c>
      <c r="C44" s="218"/>
      <c r="D44" s="218"/>
      <c r="E44" s="218"/>
      <c r="F44" s="218"/>
      <c r="G44" s="218"/>
      <c r="H44" s="219"/>
      <c r="I44" s="231" t="str">
        <f>IF(ISBLANK(I21),"",I20/(I12+I15)*100)</f>
        <v/>
      </c>
      <c r="J44" s="232"/>
      <c r="K44" s="107" t="s">
        <v>54</v>
      </c>
      <c r="L44" s="231" t="str">
        <f>IF(ISBLANK(L21),"",L20/(L12+L15)*100)</f>
        <v/>
      </c>
      <c r="M44" s="232"/>
      <c r="N44" s="108" t="s">
        <v>168</v>
      </c>
      <c r="O44" s="231" t="str">
        <f>IF(ISBLANK(O21),"",O20/(O12+O15)*100)</f>
        <v/>
      </c>
      <c r="P44" s="232"/>
      <c r="Q44" s="108" t="s">
        <v>54</v>
      </c>
      <c r="R44" s="231" t="str">
        <f>IF(ISBLANK(R21),"",R20/(R12+R15)*100)</f>
        <v/>
      </c>
      <c r="S44" s="232"/>
      <c r="T44" s="107" t="s">
        <v>169</v>
      </c>
    </row>
    <row r="45" spans="1:20" ht="19.5" customHeight="1" x14ac:dyDescent="0.15">
      <c r="A45" s="106"/>
      <c r="B45" s="217" t="s">
        <v>174</v>
      </c>
      <c r="C45" s="218"/>
      <c r="D45" s="218"/>
      <c r="E45" s="218"/>
      <c r="F45" s="218"/>
      <c r="G45" s="218"/>
      <c r="H45" s="219"/>
      <c r="I45" s="231" t="str">
        <f>IF(ISBLANK(I21),"",I20/I12*100)</f>
        <v/>
      </c>
      <c r="J45" s="232"/>
      <c r="K45" s="107" t="s">
        <v>54</v>
      </c>
      <c r="L45" s="231" t="str">
        <f>IF(ISBLANK(L21),"",L20/L12*100)</f>
        <v/>
      </c>
      <c r="M45" s="232"/>
      <c r="N45" s="108" t="s">
        <v>54</v>
      </c>
      <c r="O45" s="231" t="str">
        <f>IF(ISBLANK(O21),"",O20/O12*100)</f>
        <v/>
      </c>
      <c r="P45" s="232"/>
      <c r="Q45" s="108" t="s">
        <v>54</v>
      </c>
      <c r="R45" s="231" t="str">
        <f>IF(ISBLANK(R21),"",R20/R12*100)</f>
        <v/>
      </c>
      <c r="S45" s="232"/>
      <c r="T45" s="107" t="s">
        <v>54</v>
      </c>
    </row>
    <row r="46" spans="1:20" ht="12" customHeight="1" x14ac:dyDescent="0.15">
      <c r="A46" s="106"/>
      <c r="B46" s="217" t="s">
        <v>167</v>
      </c>
      <c r="C46" s="218"/>
      <c r="D46" s="218"/>
      <c r="E46" s="218"/>
      <c r="F46" s="218"/>
      <c r="G46" s="218"/>
      <c r="H46" s="219"/>
      <c r="I46" s="231" t="str">
        <f>IF(ISBLANK(I21),"",(I15+I16)/(I19+I31+I38)*100)</f>
        <v/>
      </c>
      <c r="J46" s="232"/>
      <c r="K46" s="107" t="s">
        <v>54</v>
      </c>
      <c r="L46" s="231" t="str">
        <f>IF(ISBLANK(L21),"",(L15+L16)/(L19+L31+L38)*100)</f>
        <v/>
      </c>
      <c r="M46" s="232"/>
      <c r="N46" s="108" t="s">
        <v>54</v>
      </c>
      <c r="O46" s="231" t="str">
        <f>IF(ISBLANK(O21),"",(O15+O16)/(O19+O31+O38)*100)</f>
        <v/>
      </c>
      <c r="P46" s="232"/>
      <c r="Q46" s="108" t="s">
        <v>54</v>
      </c>
      <c r="R46" s="231" t="str">
        <f>IF(ISBLANK(R21),"",(R15+R16)/(R19+R31+R38)*100)</f>
        <v/>
      </c>
      <c r="S46" s="232"/>
      <c r="T46" s="107" t="s">
        <v>54</v>
      </c>
    </row>
    <row r="47" spans="1:20" ht="12" customHeight="1" x14ac:dyDescent="0.15">
      <c r="A47" s="106"/>
      <c r="B47" s="233" t="s">
        <v>48</v>
      </c>
      <c r="C47" s="234"/>
      <c r="D47" s="236" t="s">
        <v>155</v>
      </c>
      <c r="E47" s="236"/>
      <c r="F47" s="236"/>
      <c r="G47" s="236"/>
      <c r="H47" s="223" t="s">
        <v>147</v>
      </c>
      <c r="I47" s="225" t="str">
        <f>IF(ISBLANK(I21),"",I43/(I19+I31+I38)*100)</f>
        <v/>
      </c>
      <c r="J47" s="226"/>
      <c r="K47" s="223" t="s">
        <v>54</v>
      </c>
      <c r="L47" s="225" t="str">
        <f>IF(ISBLANK(L21),"",L43/(L19+L31+L38)*100)</f>
        <v/>
      </c>
      <c r="M47" s="226"/>
      <c r="N47" s="229" t="s">
        <v>54</v>
      </c>
      <c r="O47" s="225" t="str">
        <f>IF(ISBLANK(O21),"",O43/(O19+O31+O38)*100)</f>
        <v/>
      </c>
      <c r="P47" s="226"/>
      <c r="Q47" s="229" t="s">
        <v>157</v>
      </c>
      <c r="R47" s="225" t="str">
        <f>IF(ISBLANK(R21),"",R43/(R19+R31+R38)*100)</f>
        <v/>
      </c>
      <c r="S47" s="226"/>
      <c r="T47" s="223" t="s">
        <v>54</v>
      </c>
    </row>
    <row r="48" spans="1:20" ht="15.75" customHeight="1" x14ac:dyDescent="0.15">
      <c r="A48" s="106"/>
      <c r="B48" s="235"/>
      <c r="C48" s="211"/>
      <c r="D48" s="211" t="s">
        <v>156</v>
      </c>
      <c r="E48" s="211"/>
      <c r="F48" s="211"/>
      <c r="G48" s="211"/>
      <c r="H48" s="224"/>
      <c r="I48" s="227"/>
      <c r="J48" s="228"/>
      <c r="K48" s="224"/>
      <c r="L48" s="227"/>
      <c r="M48" s="228"/>
      <c r="N48" s="230"/>
      <c r="O48" s="227"/>
      <c r="P48" s="228"/>
      <c r="Q48" s="230"/>
      <c r="R48" s="227"/>
      <c r="S48" s="228"/>
      <c r="T48" s="224"/>
    </row>
    <row r="49" spans="1:19" ht="27" customHeight="1" x14ac:dyDescent="0.15">
      <c r="A49" s="106"/>
      <c r="D49" s="173" t="s">
        <v>259</v>
      </c>
      <c r="E49" s="174" t="s">
        <v>260</v>
      </c>
      <c r="F49" s="175" t="s">
        <v>261</v>
      </c>
      <c r="G49" s="175"/>
      <c r="H49" s="175"/>
      <c r="I49" s="175"/>
      <c r="J49" s="175"/>
      <c r="K49" s="175"/>
      <c r="L49" s="175"/>
      <c r="M49" s="175"/>
      <c r="N49" s="175"/>
      <c r="O49" s="175"/>
      <c r="P49" s="175"/>
      <c r="Q49" s="175"/>
      <c r="R49" s="175"/>
      <c r="S49" s="175"/>
    </row>
    <row r="50" spans="1:19" ht="15.75" customHeight="1" x14ac:dyDescent="0.15">
      <c r="A50" s="106"/>
      <c r="F50" s="1" t="s">
        <v>241</v>
      </c>
    </row>
    <row r="51" spans="1:19" x14ac:dyDescent="0.15">
      <c r="E51" s="2" t="s">
        <v>49</v>
      </c>
      <c r="F51" s="1" t="s">
        <v>242</v>
      </c>
    </row>
    <row r="52" spans="1:19" ht="11.25" x14ac:dyDescent="0.15">
      <c r="J52" s="11" t="s">
        <v>82</v>
      </c>
    </row>
    <row r="53" spans="1:19" ht="11.25" x14ac:dyDescent="0.15">
      <c r="J53" s="11" t="s">
        <v>83</v>
      </c>
    </row>
    <row r="54" spans="1:19" ht="11.25" x14ac:dyDescent="0.15">
      <c r="J54" s="11" t="s">
        <v>84</v>
      </c>
    </row>
    <row r="55" spans="1:19" ht="11.25" x14ac:dyDescent="0.15">
      <c r="J55" s="11" t="s">
        <v>85</v>
      </c>
    </row>
    <row r="56" spans="1:19" ht="11.25" x14ac:dyDescent="0.15">
      <c r="J56" s="11" t="s">
        <v>86</v>
      </c>
    </row>
    <row r="57" spans="1:19" ht="11.25" x14ac:dyDescent="0.15">
      <c r="J57" s="11" t="s">
        <v>87</v>
      </c>
    </row>
    <row r="58" spans="1:19" ht="11.25" x14ac:dyDescent="0.15">
      <c r="J58" s="11" t="s">
        <v>88</v>
      </c>
    </row>
    <row r="59" spans="1:19" ht="10.5" customHeight="1" x14ac:dyDescent="0.15">
      <c r="J59" s="11" t="s">
        <v>89</v>
      </c>
    </row>
    <row r="60" spans="1:19" ht="11.25" x14ac:dyDescent="0.15">
      <c r="J60" s="11" t="s">
        <v>90</v>
      </c>
    </row>
    <row r="61" spans="1:19" ht="11.25" x14ac:dyDescent="0.15">
      <c r="J61" s="11" t="s">
        <v>91</v>
      </c>
    </row>
    <row r="62" spans="1:19" ht="11.25" x14ac:dyDescent="0.15">
      <c r="J62" s="11" t="s">
        <v>92</v>
      </c>
    </row>
    <row r="63" spans="1:19" ht="11.25" x14ac:dyDescent="0.15">
      <c r="J63" s="11" t="s">
        <v>93</v>
      </c>
    </row>
    <row r="64" spans="1:19" ht="11.25" x14ac:dyDescent="0.15">
      <c r="J64" s="11" t="s">
        <v>94</v>
      </c>
    </row>
    <row r="65" spans="10:10" ht="11.25" x14ac:dyDescent="0.15">
      <c r="J65" s="11" t="s">
        <v>95</v>
      </c>
    </row>
    <row r="66" spans="10:10" ht="11.25" x14ac:dyDescent="0.15">
      <c r="J66" s="11" t="s">
        <v>96</v>
      </c>
    </row>
    <row r="67" spans="10:10" ht="11.25" x14ac:dyDescent="0.15">
      <c r="J67" s="11" t="s">
        <v>97</v>
      </c>
    </row>
    <row r="68" spans="10:10" ht="11.25" x14ac:dyDescent="0.15">
      <c r="J68" s="11" t="s">
        <v>98</v>
      </c>
    </row>
    <row r="69" spans="10:10" ht="11.25" x14ac:dyDescent="0.15">
      <c r="J69" s="11" t="s">
        <v>99</v>
      </c>
    </row>
    <row r="70" spans="10:10" ht="11.25" x14ac:dyDescent="0.15">
      <c r="J70" s="11" t="s">
        <v>100</v>
      </c>
    </row>
    <row r="71" spans="10:10" ht="11.25" x14ac:dyDescent="0.15">
      <c r="J71" s="11" t="s">
        <v>101</v>
      </c>
    </row>
    <row r="72" spans="10:10" ht="11.25" x14ac:dyDescent="0.15">
      <c r="J72" s="11" t="s">
        <v>102</v>
      </c>
    </row>
    <row r="73" spans="10:10" ht="11.25" x14ac:dyDescent="0.15">
      <c r="J73" s="11" t="s">
        <v>103</v>
      </c>
    </row>
    <row r="74" spans="10:10" ht="11.25" x14ac:dyDescent="0.15">
      <c r="J74" s="11" t="s">
        <v>104</v>
      </c>
    </row>
    <row r="75" spans="10:10" ht="11.25" x14ac:dyDescent="0.15">
      <c r="J75" s="11" t="s">
        <v>105</v>
      </c>
    </row>
    <row r="76" spans="10:10" ht="11.25" x14ac:dyDescent="0.15">
      <c r="J76" s="11" t="s">
        <v>106</v>
      </c>
    </row>
    <row r="77" spans="10:10" ht="11.25" x14ac:dyDescent="0.15">
      <c r="J77" s="11" t="s">
        <v>107</v>
      </c>
    </row>
    <row r="78" spans="10:10" ht="11.25" x14ac:dyDescent="0.15">
      <c r="J78" s="11" t="s">
        <v>108</v>
      </c>
    </row>
    <row r="79" spans="10:10" ht="11.25" x14ac:dyDescent="0.15">
      <c r="J79" s="11" t="s">
        <v>109</v>
      </c>
    </row>
    <row r="80" spans="10:10" ht="11.25" x14ac:dyDescent="0.15">
      <c r="J80" s="11" t="s">
        <v>110</v>
      </c>
    </row>
    <row r="81" spans="10:10" ht="11.25" x14ac:dyDescent="0.15">
      <c r="J81" s="11" t="s">
        <v>111</v>
      </c>
    </row>
    <row r="82" spans="10:10" ht="11.25" x14ac:dyDescent="0.15">
      <c r="J82" s="11" t="s">
        <v>112</v>
      </c>
    </row>
    <row r="83" spans="10:10" ht="11.25" x14ac:dyDescent="0.15">
      <c r="J83" s="11" t="s">
        <v>113</v>
      </c>
    </row>
    <row r="84" spans="10:10" ht="11.25" x14ac:dyDescent="0.15">
      <c r="J84" s="11" t="s">
        <v>114</v>
      </c>
    </row>
    <row r="85" spans="10:10" ht="11.25" x14ac:dyDescent="0.15">
      <c r="J85" s="11" t="s">
        <v>127</v>
      </c>
    </row>
    <row r="86" spans="10:10" ht="11.25" x14ac:dyDescent="0.15">
      <c r="J86" s="11" t="s">
        <v>115</v>
      </c>
    </row>
    <row r="87" spans="10:10" ht="11.25" x14ac:dyDescent="0.15">
      <c r="J87" s="11" t="s">
        <v>116</v>
      </c>
    </row>
    <row r="88" spans="10:10" ht="11.25" x14ac:dyDescent="0.15">
      <c r="J88" s="11" t="s">
        <v>117</v>
      </c>
    </row>
    <row r="89" spans="10:10" ht="11.25" x14ac:dyDescent="0.15">
      <c r="J89" s="11" t="s">
        <v>118</v>
      </c>
    </row>
    <row r="90" spans="10:10" ht="11.25" x14ac:dyDescent="0.15">
      <c r="J90" s="11" t="s">
        <v>119</v>
      </c>
    </row>
    <row r="91" spans="10:10" ht="11.25" x14ac:dyDescent="0.15">
      <c r="J91" s="11" t="s">
        <v>120</v>
      </c>
    </row>
    <row r="92" spans="10:10" ht="11.25" x14ac:dyDescent="0.15">
      <c r="J92" s="11" t="s">
        <v>121</v>
      </c>
    </row>
    <row r="93" spans="10:10" ht="11.25" x14ac:dyDescent="0.15">
      <c r="J93" s="11" t="s">
        <v>122</v>
      </c>
    </row>
    <row r="94" spans="10:10" ht="11.25" x14ac:dyDescent="0.15">
      <c r="J94" s="11" t="s">
        <v>123</v>
      </c>
    </row>
    <row r="95" spans="10:10" ht="11.25" x14ac:dyDescent="0.15">
      <c r="J95" s="11" t="s">
        <v>124</v>
      </c>
    </row>
  </sheetData>
  <mergeCells count="82">
    <mergeCell ref="R44:S44"/>
    <mergeCell ref="O44:P44"/>
    <mergeCell ref="L44:M44"/>
    <mergeCell ref="I44:J44"/>
    <mergeCell ref="I46:J46"/>
    <mergeCell ref="I45:J45"/>
    <mergeCell ref="L45:M45"/>
    <mergeCell ref="O45:P45"/>
    <mergeCell ref="R45:S45"/>
    <mergeCell ref="B45:H45"/>
    <mergeCell ref="R46:S46"/>
    <mergeCell ref="H47:H48"/>
    <mergeCell ref="I47:J48"/>
    <mergeCell ref="B47:C48"/>
    <mergeCell ref="D47:G47"/>
    <mergeCell ref="D48:G48"/>
    <mergeCell ref="O46:P46"/>
    <mergeCell ref="L46:M46"/>
    <mergeCell ref="T47:T48"/>
    <mergeCell ref="K47:K48"/>
    <mergeCell ref="L47:M48"/>
    <mergeCell ref="N47:N48"/>
    <mergeCell ref="O47:P48"/>
    <mergeCell ref="Q47:Q48"/>
    <mergeCell ref="R47:S48"/>
    <mergeCell ref="C32:C34"/>
    <mergeCell ref="C20:C27"/>
    <mergeCell ref="C28:G28"/>
    <mergeCell ref="B44:H44"/>
    <mergeCell ref="B46:H46"/>
    <mergeCell ref="B43:F43"/>
    <mergeCell ref="G43:H43"/>
    <mergeCell ref="D34:G34"/>
    <mergeCell ref="D38:G38"/>
    <mergeCell ref="D33:H33"/>
    <mergeCell ref="D36:H36"/>
    <mergeCell ref="D37:H37"/>
    <mergeCell ref="D39:H39"/>
    <mergeCell ref="D40:H40"/>
    <mergeCell ref="B29:B34"/>
    <mergeCell ref="B36:B41"/>
    <mergeCell ref="C35:G35"/>
    <mergeCell ref="C36:C38"/>
    <mergeCell ref="D41:G41"/>
    <mergeCell ref="C39:C41"/>
    <mergeCell ref="C42:G42"/>
    <mergeCell ref="D32:H32"/>
    <mergeCell ref="D29:H29"/>
    <mergeCell ref="D30:H30"/>
    <mergeCell ref="D15:H15"/>
    <mergeCell ref="E22:H22"/>
    <mergeCell ref="E23:H23"/>
    <mergeCell ref="D24:H24"/>
    <mergeCell ref="D20:H20"/>
    <mergeCell ref="E21:H21"/>
    <mergeCell ref="D17:H17"/>
    <mergeCell ref="D18:H18"/>
    <mergeCell ref="D19:G19"/>
    <mergeCell ref="D16:H16"/>
    <mergeCell ref="J5:M5"/>
    <mergeCell ref="B2:T2"/>
    <mergeCell ref="B11:B27"/>
    <mergeCell ref="D31:G31"/>
    <mergeCell ref="P4:T4"/>
    <mergeCell ref="C11:C19"/>
    <mergeCell ref="C29:C31"/>
    <mergeCell ref="F49:S49"/>
    <mergeCell ref="U4:W8"/>
    <mergeCell ref="D27:G27"/>
    <mergeCell ref="D25:H25"/>
    <mergeCell ref="S11:T11"/>
    <mergeCell ref="D12:H12"/>
    <mergeCell ref="D13:H13"/>
    <mergeCell ref="D14:H14"/>
    <mergeCell ref="D26:H26"/>
    <mergeCell ref="J11:K11"/>
    <mergeCell ref="M11:N11"/>
    <mergeCell ref="P11:Q11"/>
    <mergeCell ref="P8:T8"/>
    <mergeCell ref="P6:T6"/>
    <mergeCell ref="J4:M4"/>
    <mergeCell ref="D11:H11"/>
  </mergeCells>
  <phoneticPr fontId="1"/>
  <dataValidations count="1">
    <dataValidation type="list" allowBlank="1" showInputMessage="1" showErrorMessage="1" sqref="K5:M7 J5" xr:uid="{00000000-0002-0000-0000-000000000000}">
      <formula1>$J$52:$J$95</formula1>
    </dataValidation>
  </dataValidations>
  <pageMargins left="0.78740157480314965" right="0.59055118110236227" top="0.78740157480314965" bottom="0.78740157480314965" header="0.51181102362204722" footer="0.51181102362204722"/>
  <pageSetup paperSize="9" scale="87" fitToWidth="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7CD3A-078E-4F40-9347-9229985A30D1}">
  <sheetPr>
    <tabColor indexed="51"/>
    <pageSetUpPr fitToPage="1"/>
  </sheetPr>
  <dimension ref="B2:AD55"/>
  <sheetViews>
    <sheetView view="pageBreakPreview" topLeftCell="A16" zoomScale="130" zoomScaleNormal="100" zoomScaleSheetLayoutView="130" workbookViewId="0">
      <selection activeCell="D52" sqref="D52:AD52"/>
    </sheetView>
  </sheetViews>
  <sheetFormatPr defaultColWidth="9" defaultRowHeight="10.5" x14ac:dyDescent="0.15"/>
  <cols>
    <col min="1" max="1" width="9" style="1"/>
    <col min="2" max="2" width="3.125" style="1" customWidth="1"/>
    <col min="3" max="3" width="2.375" style="1" customWidth="1"/>
    <col min="4" max="4" width="5.125" style="1" customWidth="1"/>
    <col min="5" max="5" width="4.125" style="1" customWidth="1"/>
    <col min="6" max="6" width="3.75" style="1" customWidth="1"/>
    <col min="7" max="7" width="1.875" style="1" customWidth="1"/>
    <col min="8" max="8" width="4.5" style="1" customWidth="1"/>
    <col min="9" max="9" width="4.125" style="1" customWidth="1"/>
    <col min="10" max="13" width="1.875" style="1" customWidth="1"/>
    <col min="14" max="14" width="3.75" style="1" customWidth="1"/>
    <col min="15" max="15" width="4.875" style="1" customWidth="1"/>
    <col min="16" max="16" width="2.125" style="1" customWidth="1"/>
    <col min="17" max="17" width="2.625" style="1" customWidth="1"/>
    <col min="18" max="18" width="1.875" style="1" customWidth="1"/>
    <col min="19" max="19" width="4.875" style="1" customWidth="1"/>
    <col min="20" max="20" width="4.75" style="1" bestFit="1" customWidth="1"/>
    <col min="21" max="24" width="1.875" style="1" customWidth="1"/>
    <col min="25" max="25" width="3.75" style="1" customWidth="1"/>
    <col min="26" max="26" width="4.875" style="1" customWidth="1"/>
    <col min="27" max="27" width="2.125" style="1" customWidth="1"/>
    <col min="28" max="28" width="4.5" style="1" customWidth="1"/>
    <col min="29" max="29" width="4.875" style="1" customWidth="1"/>
    <col min="30" max="30" width="2.125" style="1" customWidth="1"/>
    <col min="31" max="16384" width="9" style="1"/>
  </cols>
  <sheetData>
    <row r="2" spans="2:30" ht="16.149999999999999" customHeight="1" x14ac:dyDescent="0.15">
      <c r="B2" s="35" t="s">
        <v>249</v>
      </c>
      <c r="AD2" s="31" t="str">
        <f>IF([1]様式１!$P$4=0,"",[1]様式１!$P$4)</f>
        <v/>
      </c>
    </row>
    <row r="3" spans="2:30" ht="11.65" customHeight="1" x14ac:dyDescent="0.15">
      <c r="B3" s="276" t="s">
        <v>0</v>
      </c>
      <c r="C3" s="238"/>
      <c r="D3" s="238"/>
      <c r="E3" s="239"/>
      <c r="F3" s="281" t="str">
        <f ca="1">TEXT(EDATE(TODAY(),9), "ggge") &amp; "年度収入見込額"</f>
        <v>令和7年度収入見込額</v>
      </c>
      <c r="G3" s="282"/>
      <c r="H3" s="282"/>
      <c r="I3" s="282"/>
      <c r="J3" s="282"/>
      <c r="K3" s="282"/>
      <c r="L3" s="282"/>
      <c r="M3" s="282"/>
      <c r="N3" s="282"/>
      <c r="O3" s="282"/>
      <c r="P3" s="282"/>
      <c r="Q3" s="282"/>
      <c r="R3" s="282"/>
      <c r="S3" s="282"/>
      <c r="T3" s="282"/>
      <c r="U3" s="282"/>
      <c r="V3" s="282"/>
      <c r="W3" s="282"/>
      <c r="X3" s="282"/>
      <c r="Y3" s="282"/>
      <c r="Z3" s="282"/>
      <c r="AA3" s="283"/>
      <c r="AB3" s="237" t="s">
        <v>17</v>
      </c>
      <c r="AC3" s="238"/>
      <c r="AD3" s="239"/>
    </row>
    <row r="4" spans="2:30" ht="11.65" customHeight="1" x14ac:dyDescent="0.15">
      <c r="B4" s="277"/>
      <c r="C4" s="241"/>
      <c r="D4" s="241"/>
      <c r="E4" s="242"/>
      <c r="F4" s="243" t="s">
        <v>1</v>
      </c>
      <c r="G4" s="244"/>
      <c r="H4" s="244"/>
      <c r="I4" s="244"/>
      <c r="J4" s="244"/>
      <c r="K4" s="244"/>
      <c r="L4" s="244"/>
      <c r="M4" s="244"/>
      <c r="N4" s="244"/>
      <c r="O4" s="244"/>
      <c r="P4" s="245"/>
      <c r="Q4" s="243" t="s">
        <v>22</v>
      </c>
      <c r="R4" s="244"/>
      <c r="S4" s="244"/>
      <c r="T4" s="244"/>
      <c r="U4" s="244"/>
      <c r="V4" s="244"/>
      <c r="W4" s="244"/>
      <c r="X4" s="244"/>
      <c r="Y4" s="244"/>
      <c r="Z4" s="244"/>
      <c r="AA4" s="245"/>
      <c r="AB4" s="240"/>
      <c r="AC4" s="241"/>
      <c r="AD4" s="242"/>
    </row>
    <row r="5" spans="2:30" ht="11.65" customHeight="1" x14ac:dyDescent="0.15">
      <c r="B5" s="277"/>
      <c r="C5" s="241"/>
      <c r="D5" s="241"/>
      <c r="E5" s="242"/>
      <c r="F5" s="246" t="s">
        <v>2</v>
      </c>
      <c r="G5" s="247"/>
      <c r="H5" s="247"/>
      <c r="I5" s="247"/>
      <c r="J5" s="247"/>
      <c r="K5" s="247"/>
      <c r="L5" s="247"/>
      <c r="M5" s="247"/>
      <c r="N5" s="247"/>
      <c r="O5" s="247"/>
      <c r="P5" s="248"/>
      <c r="Q5" s="246" t="s">
        <v>2</v>
      </c>
      <c r="R5" s="247"/>
      <c r="S5" s="247"/>
      <c r="T5" s="247"/>
      <c r="U5" s="247"/>
      <c r="V5" s="247"/>
      <c r="W5" s="247"/>
      <c r="X5" s="247"/>
      <c r="Y5" s="247"/>
      <c r="Z5" s="247"/>
      <c r="AA5" s="248"/>
      <c r="AB5" s="258" t="s">
        <v>18</v>
      </c>
      <c r="AC5" s="259"/>
      <c r="AD5" s="260"/>
    </row>
    <row r="6" spans="2:30" ht="11.65" customHeight="1" x14ac:dyDescent="0.15">
      <c r="B6" s="278"/>
      <c r="C6" s="279"/>
      <c r="D6" s="279"/>
      <c r="E6" s="280"/>
      <c r="F6" s="261" t="s">
        <v>3</v>
      </c>
      <c r="G6" s="262"/>
      <c r="H6" s="262"/>
      <c r="I6" s="262"/>
      <c r="J6" s="262"/>
      <c r="K6" s="262"/>
      <c r="L6" s="262"/>
      <c r="M6" s="262"/>
      <c r="N6" s="262"/>
      <c r="O6" s="262"/>
      <c r="P6" s="263"/>
      <c r="Q6" s="261" t="s">
        <v>3</v>
      </c>
      <c r="R6" s="262"/>
      <c r="S6" s="262"/>
      <c r="T6" s="262"/>
      <c r="U6" s="262"/>
      <c r="V6" s="262"/>
      <c r="W6" s="262"/>
      <c r="X6" s="262"/>
      <c r="Y6" s="262"/>
      <c r="Z6" s="262"/>
      <c r="AA6" s="263"/>
      <c r="AB6" s="264" t="s">
        <v>21</v>
      </c>
      <c r="AC6" s="265"/>
      <c r="AD6" s="266"/>
    </row>
    <row r="7" spans="2:30" ht="13.5" customHeight="1" x14ac:dyDescent="0.15">
      <c r="B7" s="267" t="s">
        <v>4</v>
      </c>
      <c r="C7" s="268"/>
      <c r="D7" s="268"/>
      <c r="E7" s="269"/>
      <c r="F7" s="46" t="s">
        <v>9</v>
      </c>
      <c r="G7" s="270" t="str">
        <f>IF(ISBLANK(H9),"",G8+G10+G12+G14+G16+G18)</f>
        <v/>
      </c>
      <c r="H7" s="270"/>
      <c r="I7" s="270"/>
      <c r="J7" s="270"/>
      <c r="K7" s="270"/>
      <c r="L7" s="270"/>
      <c r="M7" s="270"/>
      <c r="N7" s="270"/>
      <c r="O7" s="271"/>
      <c r="P7" s="47" t="s">
        <v>14</v>
      </c>
      <c r="Q7" s="46" t="s">
        <v>9</v>
      </c>
      <c r="R7" s="270" t="str">
        <f>IF(ISBLANK(S9),"",R8+R10+R12+R14+R16+R18)</f>
        <v/>
      </c>
      <c r="S7" s="270"/>
      <c r="T7" s="270"/>
      <c r="U7" s="270"/>
      <c r="V7" s="270"/>
      <c r="W7" s="270"/>
      <c r="X7" s="270"/>
      <c r="Y7" s="270"/>
      <c r="Z7" s="271"/>
      <c r="AA7" s="47" t="s">
        <v>14</v>
      </c>
      <c r="AB7" s="272" t="str">
        <f>IF(ISBLANK(S9),"",G7-R7)</f>
        <v/>
      </c>
      <c r="AC7" s="273"/>
      <c r="AD7" s="5" t="s">
        <v>14</v>
      </c>
    </row>
    <row r="8" spans="2:30" ht="13.5" customHeight="1" x14ac:dyDescent="0.15">
      <c r="B8" s="274"/>
      <c r="C8" s="206" t="s">
        <v>50</v>
      </c>
      <c r="D8" s="206"/>
      <c r="E8" s="207"/>
      <c r="F8" s="48" t="s">
        <v>10</v>
      </c>
      <c r="G8" s="249" t="str">
        <f>IF(ISBLANK(H9),"",J9*O9)</f>
        <v/>
      </c>
      <c r="H8" s="249"/>
      <c r="I8" s="249"/>
      <c r="J8" s="249"/>
      <c r="K8" s="249"/>
      <c r="L8" s="249"/>
      <c r="M8" s="249"/>
      <c r="N8" s="249"/>
      <c r="O8" s="250"/>
      <c r="P8" s="49" t="s">
        <v>14</v>
      </c>
      <c r="Q8" s="48" t="s">
        <v>10</v>
      </c>
      <c r="R8" s="249" t="str">
        <f>IF(ISBLANK(S9),"",U9*Z9)</f>
        <v/>
      </c>
      <c r="S8" s="249"/>
      <c r="T8" s="249"/>
      <c r="U8" s="249"/>
      <c r="V8" s="249"/>
      <c r="W8" s="249"/>
      <c r="X8" s="249"/>
      <c r="Y8" s="249"/>
      <c r="Z8" s="250"/>
      <c r="AA8" s="49" t="s">
        <v>14</v>
      </c>
      <c r="AB8" s="251" t="str">
        <f>IF(ISBLANK(S9),"",G8-R8)</f>
        <v/>
      </c>
      <c r="AC8" s="252"/>
      <c r="AD8" s="3" t="s">
        <v>14</v>
      </c>
    </row>
    <row r="9" spans="2:30" ht="13.5" customHeight="1" x14ac:dyDescent="0.15">
      <c r="B9" s="274"/>
      <c r="C9" s="206"/>
      <c r="D9" s="206"/>
      <c r="E9" s="207"/>
      <c r="F9" s="48" t="s">
        <v>11</v>
      </c>
      <c r="G9" s="50" t="s">
        <v>12</v>
      </c>
      <c r="H9" s="51"/>
      <c r="I9" s="52" t="s">
        <v>13</v>
      </c>
      <c r="J9" s="253" t="str">
        <f>IF(ISBLANK(H9),"",H9*12)</f>
        <v/>
      </c>
      <c r="K9" s="254"/>
      <c r="L9" s="255"/>
      <c r="M9" s="53" t="s">
        <v>14</v>
      </c>
      <c r="N9" s="54" t="s">
        <v>15</v>
      </c>
      <c r="O9" s="55"/>
      <c r="P9" s="49" t="s">
        <v>16</v>
      </c>
      <c r="Q9" s="48" t="s">
        <v>11</v>
      </c>
      <c r="R9" s="50" t="s">
        <v>12</v>
      </c>
      <c r="S9" s="51"/>
      <c r="T9" s="52" t="s">
        <v>13</v>
      </c>
      <c r="U9" s="253" t="str">
        <f>IF(ISBLANK(S9),"",S9*12)</f>
        <v/>
      </c>
      <c r="V9" s="254"/>
      <c r="W9" s="255"/>
      <c r="X9" s="53" t="s">
        <v>14</v>
      </c>
      <c r="Y9" s="54" t="s">
        <v>15</v>
      </c>
      <c r="Z9" s="55"/>
      <c r="AA9" s="49" t="s">
        <v>16</v>
      </c>
      <c r="AB9" s="56" t="s">
        <v>19</v>
      </c>
      <c r="AC9" s="57" t="str">
        <f>IF(ISBLANK(S9),"",(H9-S9)/S9*100)</f>
        <v/>
      </c>
      <c r="AD9" s="3" t="s">
        <v>20</v>
      </c>
    </row>
    <row r="10" spans="2:30" ht="13.5" customHeight="1" x14ac:dyDescent="0.15">
      <c r="B10" s="274"/>
      <c r="C10" s="206" t="s">
        <v>51</v>
      </c>
      <c r="D10" s="206"/>
      <c r="E10" s="207"/>
      <c r="F10" s="48" t="s">
        <v>10</v>
      </c>
      <c r="G10" s="249" t="str">
        <f>IF(ISBLANK(H11),"",J11*O11)</f>
        <v/>
      </c>
      <c r="H10" s="249"/>
      <c r="I10" s="249"/>
      <c r="J10" s="249"/>
      <c r="K10" s="249"/>
      <c r="L10" s="249"/>
      <c r="M10" s="249"/>
      <c r="N10" s="249"/>
      <c r="O10" s="250"/>
      <c r="P10" s="49" t="s">
        <v>14</v>
      </c>
      <c r="Q10" s="48" t="s">
        <v>10</v>
      </c>
      <c r="R10" s="249" t="str">
        <f>IF(ISBLANK(S11),"",U11*Z11)</f>
        <v/>
      </c>
      <c r="S10" s="249"/>
      <c r="T10" s="249"/>
      <c r="U10" s="249"/>
      <c r="V10" s="249"/>
      <c r="W10" s="249"/>
      <c r="X10" s="249"/>
      <c r="Y10" s="249"/>
      <c r="Z10" s="250"/>
      <c r="AA10" s="49" t="s">
        <v>14</v>
      </c>
      <c r="AB10" s="251" t="str">
        <f>IF(ISBLANK(S11),"",G10-R10)</f>
        <v/>
      </c>
      <c r="AC10" s="252"/>
      <c r="AD10" s="3" t="s">
        <v>14</v>
      </c>
    </row>
    <row r="11" spans="2:30" ht="13.5" customHeight="1" x14ac:dyDescent="0.15">
      <c r="B11" s="274"/>
      <c r="C11" s="206"/>
      <c r="D11" s="206"/>
      <c r="E11" s="207"/>
      <c r="F11" s="48" t="s">
        <v>11</v>
      </c>
      <c r="G11" s="50" t="s">
        <v>12</v>
      </c>
      <c r="H11" s="51"/>
      <c r="I11" s="52" t="s">
        <v>13</v>
      </c>
      <c r="J11" s="253" t="str">
        <f>IF(ISBLANK(H11),"",H11*12)</f>
        <v/>
      </c>
      <c r="K11" s="254"/>
      <c r="L11" s="255"/>
      <c r="M11" s="53" t="s">
        <v>14</v>
      </c>
      <c r="N11" s="54" t="s">
        <v>15</v>
      </c>
      <c r="O11" s="55"/>
      <c r="P11" s="49" t="s">
        <v>16</v>
      </c>
      <c r="Q11" s="48" t="s">
        <v>11</v>
      </c>
      <c r="R11" s="50" t="s">
        <v>12</v>
      </c>
      <c r="S11" s="51"/>
      <c r="T11" s="52" t="s">
        <v>13</v>
      </c>
      <c r="U11" s="253" t="str">
        <f>IF(ISBLANK(S11),"",S11*12)</f>
        <v/>
      </c>
      <c r="V11" s="254"/>
      <c r="W11" s="255"/>
      <c r="X11" s="53" t="s">
        <v>14</v>
      </c>
      <c r="Y11" s="54" t="s">
        <v>15</v>
      </c>
      <c r="Z11" s="55"/>
      <c r="AA11" s="49" t="s">
        <v>16</v>
      </c>
      <c r="AB11" s="56" t="s">
        <v>19</v>
      </c>
      <c r="AC11" s="57" t="str">
        <f>IF(ISBLANK(S11),"",(H11-S11)/S11*100)</f>
        <v/>
      </c>
      <c r="AD11" s="3" t="s">
        <v>20</v>
      </c>
    </row>
    <row r="12" spans="2:30" ht="13.5" customHeight="1" x14ac:dyDescent="0.15">
      <c r="B12" s="274"/>
      <c r="C12" s="206" t="s">
        <v>52</v>
      </c>
      <c r="D12" s="206"/>
      <c r="E12" s="207"/>
      <c r="F12" s="48" t="s">
        <v>10</v>
      </c>
      <c r="G12" s="249" t="str">
        <f>IF(ISBLANK(H13),"",J13*O13)</f>
        <v/>
      </c>
      <c r="H12" s="249"/>
      <c r="I12" s="249"/>
      <c r="J12" s="249"/>
      <c r="K12" s="249"/>
      <c r="L12" s="249"/>
      <c r="M12" s="249"/>
      <c r="N12" s="249"/>
      <c r="O12" s="250"/>
      <c r="P12" s="49" t="s">
        <v>14</v>
      </c>
      <c r="Q12" s="48" t="s">
        <v>10</v>
      </c>
      <c r="R12" s="249" t="str">
        <f>IF(ISBLANK(S13),"",U13*Z13)</f>
        <v/>
      </c>
      <c r="S12" s="249"/>
      <c r="T12" s="249"/>
      <c r="U12" s="249"/>
      <c r="V12" s="249"/>
      <c r="W12" s="249"/>
      <c r="X12" s="249"/>
      <c r="Y12" s="249"/>
      <c r="Z12" s="250"/>
      <c r="AA12" s="49" t="s">
        <v>14</v>
      </c>
      <c r="AB12" s="251" t="str">
        <f>IF(ISBLANK(S13),"",G12-R12)</f>
        <v/>
      </c>
      <c r="AC12" s="252"/>
      <c r="AD12" s="3" t="s">
        <v>14</v>
      </c>
    </row>
    <row r="13" spans="2:30" ht="13.5" customHeight="1" x14ac:dyDescent="0.15">
      <c r="B13" s="274"/>
      <c r="C13" s="256"/>
      <c r="D13" s="256"/>
      <c r="E13" s="257"/>
      <c r="F13" s="48" t="s">
        <v>11</v>
      </c>
      <c r="G13" s="50" t="s">
        <v>12</v>
      </c>
      <c r="H13" s="51"/>
      <c r="I13" s="52" t="s">
        <v>13</v>
      </c>
      <c r="J13" s="253" t="str">
        <f>IF(ISBLANK(H13),"",H13*12)</f>
        <v/>
      </c>
      <c r="K13" s="254"/>
      <c r="L13" s="255"/>
      <c r="M13" s="53" t="s">
        <v>14</v>
      </c>
      <c r="N13" s="54" t="s">
        <v>15</v>
      </c>
      <c r="O13" s="55"/>
      <c r="P13" s="49" t="s">
        <v>16</v>
      </c>
      <c r="Q13" s="48" t="s">
        <v>11</v>
      </c>
      <c r="R13" s="50" t="s">
        <v>12</v>
      </c>
      <c r="S13" s="51"/>
      <c r="T13" s="52" t="s">
        <v>13</v>
      </c>
      <c r="U13" s="253" t="str">
        <f>IF(ISBLANK(S13),"",S13*12)</f>
        <v/>
      </c>
      <c r="V13" s="254"/>
      <c r="W13" s="255"/>
      <c r="X13" s="53" t="s">
        <v>14</v>
      </c>
      <c r="Y13" s="54" t="s">
        <v>15</v>
      </c>
      <c r="Z13" s="55"/>
      <c r="AA13" s="49" t="s">
        <v>16</v>
      </c>
      <c r="AB13" s="56" t="s">
        <v>19</v>
      </c>
      <c r="AC13" s="57" t="str">
        <f>IF(ISBLANK(S13),"",(H13-S13)/S13*100)</f>
        <v/>
      </c>
      <c r="AD13" s="3" t="s">
        <v>20</v>
      </c>
    </row>
    <row r="14" spans="2:30" ht="13.5" customHeight="1" x14ac:dyDescent="0.15">
      <c r="B14" s="274"/>
      <c r="C14" s="206" t="s">
        <v>53</v>
      </c>
      <c r="D14" s="206"/>
      <c r="E14" s="207"/>
      <c r="F14" s="48" t="s">
        <v>10</v>
      </c>
      <c r="G14" s="249" t="str">
        <f>IF(ISBLANK(H15),"",J15*O15)</f>
        <v/>
      </c>
      <c r="H14" s="249"/>
      <c r="I14" s="249"/>
      <c r="J14" s="249"/>
      <c r="K14" s="249"/>
      <c r="L14" s="249"/>
      <c r="M14" s="249"/>
      <c r="N14" s="249"/>
      <c r="O14" s="250"/>
      <c r="P14" s="49" t="s">
        <v>74</v>
      </c>
      <c r="Q14" s="48" t="s">
        <v>77</v>
      </c>
      <c r="R14" s="249" t="str">
        <f>IF(ISBLANK(S15),"",U15*Z15)</f>
        <v/>
      </c>
      <c r="S14" s="249"/>
      <c r="T14" s="249"/>
      <c r="U14" s="249"/>
      <c r="V14" s="249"/>
      <c r="W14" s="249"/>
      <c r="X14" s="249"/>
      <c r="Y14" s="249"/>
      <c r="Z14" s="250"/>
      <c r="AA14" s="49" t="s">
        <v>74</v>
      </c>
      <c r="AB14" s="251" t="str">
        <f>IF(ISBLANK(S15),"",G14-R14)</f>
        <v/>
      </c>
      <c r="AC14" s="252"/>
      <c r="AD14" s="3" t="s">
        <v>14</v>
      </c>
    </row>
    <row r="15" spans="2:30" ht="13.5" customHeight="1" x14ac:dyDescent="0.15">
      <c r="B15" s="274"/>
      <c r="C15" s="206"/>
      <c r="D15" s="206"/>
      <c r="E15" s="207"/>
      <c r="F15" s="48" t="s">
        <v>11</v>
      </c>
      <c r="G15" s="50" t="s">
        <v>80</v>
      </c>
      <c r="H15" s="51"/>
      <c r="I15" s="52" t="s">
        <v>81</v>
      </c>
      <c r="J15" s="253" t="str">
        <f>IF(ISBLANK(H15),"",H15*12)</f>
        <v/>
      </c>
      <c r="K15" s="254"/>
      <c r="L15" s="255"/>
      <c r="M15" s="53" t="s">
        <v>74</v>
      </c>
      <c r="N15" s="54" t="s">
        <v>75</v>
      </c>
      <c r="O15" s="55"/>
      <c r="P15" s="49" t="s">
        <v>78</v>
      </c>
      <c r="Q15" s="48" t="s">
        <v>79</v>
      </c>
      <c r="R15" s="50" t="s">
        <v>80</v>
      </c>
      <c r="S15" s="51"/>
      <c r="T15" s="52" t="s">
        <v>81</v>
      </c>
      <c r="U15" s="253" t="str">
        <f>IF(ISBLANK(S15),"",S15*12)</f>
        <v/>
      </c>
      <c r="V15" s="254"/>
      <c r="W15" s="255"/>
      <c r="X15" s="53" t="s">
        <v>74</v>
      </c>
      <c r="Y15" s="54" t="s">
        <v>75</v>
      </c>
      <c r="Z15" s="55"/>
      <c r="AA15" s="49" t="s">
        <v>78</v>
      </c>
      <c r="AB15" s="56" t="s">
        <v>76</v>
      </c>
      <c r="AC15" s="57" t="str">
        <f>IF(ISBLANK(S15),"",(H15-S15)/S15*100)</f>
        <v/>
      </c>
      <c r="AD15" s="3" t="s">
        <v>20</v>
      </c>
    </row>
    <row r="16" spans="2:30" ht="13.5" customHeight="1" x14ac:dyDescent="0.15">
      <c r="B16" s="274"/>
      <c r="C16" s="206"/>
      <c r="D16" s="206"/>
      <c r="E16" s="207"/>
      <c r="F16" s="48" t="s">
        <v>10</v>
      </c>
      <c r="G16" s="249" t="str">
        <f>IF(ISBLANK(H17),"",J17*O17)</f>
        <v/>
      </c>
      <c r="H16" s="249"/>
      <c r="I16" s="249"/>
      <c r="J16" s="249"/>
      <c r="K16" s="249"/>
      <c r="L16" s="249"/>
      <c r="M16" s="249"/>
      <c r="N16" s="249"/>
      <c r="O16" s="250"/>
      <c r="P16" s="49" t="s">
        <v>74</v>
      </c>
      <c r="Q16" s="48" t="s">
        <v>77</v>
      </c>
      <c r="R16" s="249" t="str">
        <f>IF(ISBLANK(S17),"",U17*Z17)</f>
        <v/>
      </c>
      <c r="S16" s="249"/>
      <c r="T16" s="249"/>
      <c r="U16" s="249"/>
      <c r="V16" s="249"/>
      <c r="W16" s="249"/>
      <c r="X16" s="249"/>
      <c r="Y16" s="249"/>
      <c r="Z16" s="250"/>
      <c r="AA16" s="49" t="s">
        <v>74</v>
      </c>
      <c r="AB16" s="251" t="str">
        <f>IF(ISBLANK(S17),"",G16-R16)</f>
        <v/>
      </c>
      <c r="AC16" s="252"/>
      <c r="AD16" s="3" t="s">
        <v>14</v>
      </c>
    </row>
    <row r="17" spans="2:30" ht="13.5" customHeight="1" x14ac:dyDescent="0.15">
      <c r="B17" s="274"/>
      <c r="C17" s="206"/>
      <c r="D17" s="206"/>
      <c r="E17" s="207"/>
      <c r="F17" s="48" t="s">
        <v>11</v>
      </c>
      <c r="G17" s="50" t="s">
        <v>80</v>
      </c>
      <c r="H17" s="51"/>
      <c r="I17" s="52" t="s">
        <v>81</v>
      </c>
      <c r="J17" s="253" t="str">
        <f>IF(ISBLANK(H17),"",H17*12)</f>
        <v/>
      </c>
      <c r="K17" s="254"/>
      <c r="L17" s="255"/>
      <c r="M17" s="53" t="s">
        <v>74</v>
      </c>
      <c r="N17" s="54" t="s">
        <v>75</v>
      </c>
      <c r="O17" s="55"/>
      <c r="P17" s="49" t="s">
        <v>78</v>
      </c>
      <c r="Q17" s="48" t="s">
        <v>79</v>
      </c>
      <c r="R17" s="50" t="s">
        <v>80</v>
      </c>
      <c r="S17" s="51"/>
      <c r="T17" s="52" t="s">
        <v>81</v>
      </c>
      <c r="U17" s="253" t="str">
        <f>IF(ISBLANK(S17),"",S17*12)</f>
        <v/>
      </c>
      <c r="V17" s="254"/>
      <c r="W17" s="255"/>
      <c r="X17" s="53" t="s">
        <v>74</v>
      </c>
      <c r="Y17" s="54" t="s">
        <v>75</v>
      </c>
      <c r="Z17" s="55"/>
      <c r="AA17" s="49" t="s">
        <v>78</v>
      </c>
      <c r="AB17" s="56" t="s">
        <v>76</v>
      </c>
      <c r="AC17" s="57" t="str">
        <f>IF(ISBLANK(S17),"",(H17-S17)/S17*100)</f>
        <v/>
      </c>
      <c r="AD17" s="3" t="s">
        <v>20</v>
      </c>
    </row>
    <row r="18" spans="2:30" ht="13.5" customHeight="1" x14ac:dyDescent="0.15">
      <c r="B18" s="274"/>
      <c r="C18" s="206"/>
      <c r="D18" s="206"/>
      <c r="E18" s="207"/>
      <c r="F18" s="48" t="s">
        <v>10</v>
      </c>
      <c r="G18" s="249" t="str">
        <f>IF(ISBLANK(H19),"",J19*O19)</f>
        <v/>
      </c>
      <c r="H18" s="249"/>
      <c r="I18" s="249"/>
      <c r="J18" s="249"/>
      <c r="K18" s="249"/>
      <c r="L18" s="249"/>
      <c r="M18" s="249"/>
      <c r="N18" s="249"/>
      <c r="O18" s="250"/>
      <c r="P18" s="49" t="s">
        <v>74</v>
      </c>
      <c r="Q18" s="48" t="s">
        <v>77</v>
      </c>
      <c r="R18" s="249" t="str">
        <f>IF(ISBLANK(S19),"",U19*Z19)</f>
        <v/>
      </c>
      <c r="S18" s="249"/>
      <c r="T18" s="249"/>
      <c r="U18" s="249"/>
      <c r="V18" s="249"/>
      <c r="W18" s="249"/>
      <c r="X18" s="249"/>
      <c r="Y18" s="249"/>
      <c r="Z18" s="250"/>
      <c r="AA18" s="49" t="s">
        <v>74</v>
      </c>
      <c r="AB18" s="251" t="str">
        <f>IF(ISBLANK(S19),"",G18-R18)</f>
        <v/>
      </c>
      <c r="AC18" s="252"/>
      <c r="AD18" s="3" t="s">
        <v>14</v>
      </c>
    </row>
    <row r="19" spans="2:30" ht="13.5" customHeight="1" x14ac:dyDescent="0.15">
      <c r="B19" s="275"/>
      <c r="C19" s="256"/>
      <c r="D19" s="256"/>
      <c r="E19" s="257"/>
      <c r="F19" s="48" t="s">
        <v>11</v>
      </c>
      <c r="G19" s="50" t="s">
        <v>80</v>
      </c>
      <c r="H19" s="51"/>
      <c r="I19" s="52" t="s">
        <v>81</v>
      </c>
      <c r="J19" s="253" t="str">
        <f>IF(ISBLANK(H19),"",H19*12)</f>
        <v/>
      </c>
      <c r="K19" s="254"/>
      <c r="L19" s="255"/>
      <c r="M19" s="53" t="s">
        <v>74</v>
      </c>
      <c r="N19" s="54" t="s">
        <v>75</v>
      </c>
      <c r="O19" s="55"/>
      <c r="P19" s="49" t="s">
        <v>78</v>
      </c>
      <c r="Q19" s="48" t="s">
        <v>79</v>
      </c>
      <c r="R19" s="50" t="s">
        <v>80</v>
      </c>
      <c r="S19" s="51"/>
      <c r="T19" s="52" t="s">
        <v>81</v>
      </c>
      <c r="U19" s="253" t="str">
        <f>IF(ISBLANK(S19),"",S19*12)</f>
        <v/>
      </c>
      <c r="V19" s="254"/>
      <c r="W19" s="255"/>
      <c r="X19" s="53" t="s">
        <v>74</v>
      </c>
      <c r="Y19" s="54" t="s">
        <v>75</v>
      </c>
      <c r="Z19" s="55"/>
      <c r="AA19" s="49" t="s">
        <v>78</v>
      </c>
      <c r="AB19" s="56" t="s">
        <v>76</v>
      </c>
      <c r="AC19" s="57" t="str">
        <f>IF(ISBLANK(S19),"",(H19-S19)/S19*100)</f>
        <v/>
      </c>
      <c r="AD19" s="3" t="s">
        <v>20</v>
      </c>
    </row>
    <row r="20" spans="2:30" ht="16.149999999999999" customHeight="1" x14ac:dyDescent="0.15">
      <c r="B20" s="284" t="s">
        <v>5</v>
      </c>
      <c r="C20" s="285"/>
      <c r="D20" s="285"/>
      <c r="E20" s="286"/>
      <c r="F20" s="48" t="s">
        <v>10</v>
      </c>
      <c r="G20" s="250" t="str">
        <f>IF(ISBLANK(G21),"",G21*N21)</f>
        <v/>
      </c>
      <c r="H20" s="290"/>
      <c r="I20" s="290"/>
      <c r="J20" s="290"/>
      <c r="K20" s="290"/>
      <c r="L20" s="290"/>
      <c r="M20" s="290"/>
      <c r="N20" s="290"/>
      <c r="O20" s="290"/>
      <c r="P20" s="49" t="s">
        <v>14</v>
      </c>
      <c r="Q20" s="48" t="s">
        <v>10</v>
      </c>
      <c r="R20" s="250" t="str">
        <f>IF(ISBLANK(R21),"",R21*Y21)</f>
        <v/>
      </c>
      <c r="S20" s="290"/>
      <c r="T20" s="290"/>
      <c r="U20" s="290"/>
      <c r="V20" s="290"/>
      <c r="W20" s="290"/>
      <c r="X20" s="290"/>
      <c r="Y20" s="290"/>
      <c r="Z20" s="290"/>
      <c r="AA20" s="49" t="s">
        <v>14</v>
      </c>
      <c r="AB20" s="251" t="str">
        <f>IF(ISBLANK(R21),"",G20-R20)</f>
        <v/>
      </c>
      <c r="AC20" s="252"/>
      <c r="AD20" s="3" t="s">
        <v>14</v>
      </c>
    </row>
    <row r="21" spans="2:30" ht="16.149999999999999" customHeight="1" x14ac:dyDescent="0.15">
      <c r="B21" s="287"/>
      <c r="C21" s="288"/>
      <c r="D21" s="288"/>
      <c r="E21" s="289"/>
      <c r="F21" s="48" t="s">
        <v>11</v>
      </c>
      <c r="G21" s="291"/>
      <c r="H21" s="292"/>
      <c r="I21" s="292"/>
      <c r="J21" s="292"/>
      <c r="K21" s="53" t="s">
        <v>14</v>
      </c>
      <c r="L21" s="293" t="s">
        <v>15</v>
      </c>
      <c r="M21" s="294"/>
      <c r="N21" s="295"/>
      <c r="O21" s="291"/>
      <c r="P21" s="49" t="s">
        <v>16</v>
      </c>
      <c r="Q21" s="48" t="s">
        <v>11</v>
      </c>
      <c r="R21" s="291"/>
      <c r="S21" s="292"/>
      <c r="T21" s="292"/>
      <c r="U21" s="292"/>
      <c r="V21" s="53" t="s">
        <v>74</v>
      </c>
      <c r="W21" s="293" t="s">
        <v>75</v>
      </c>
      <c r="X21" s="294"/>
      <c r="Y21" s="295"/>
      <c r="Z21" s="291"/>
      <c r="AA21" s="49" t="s">
        <v>16</v>
      </c>
      <c r="AB21" s="56" t="s">
        <v>76</v>
      </c>
      <c r="AC21" s="57" t="str">
        <f>IF(ISBLANK(R21),"",(G21-R21)/R21*100)</f>
        <v/>
      </c>
      <c r="AD21" s="3" t="s">
        <v>20</v>
      </c>
    </row>
    <row r="22" spans="2:30" ht="21" customHeight="1" x14ac:dyDescent="0.15">
      <c r="B22" s="298" t="s">
        <v>206</v>
      </c>
      <c r="C22" s="175"/>
      <c r="D22" s="175"/>
      <c r="E22" s="299"/>
      <c r="F22" s="48" t="s">
        <v>10</v>
      </c>
      <c r="G22" s="250" t="str">
        <f>IF(ISBLANK(G23),"",G23*N23)</f>
        <v/>
      </c>
      <c r="H22" s="290"/>
      <c r="I22" s="290"/>
      <c r="J22" s="290"/>
      <c r="K22" s="290"/>
      <c r="L22" s="290"/>
      <c r="M22" s="290"/>
      <c r="N22" s="290"/>
      <c r="O22" s="290"/>
      <c r="P22" s="49" t="s">
        <v>74</v>
      </c>
      <c r="Q22" s="48" t="s">
        <v>77</v>
      </c>
      <c r="R22" s="250" t="str">
        <f>IF(ISBLANK(R23),"",R23*Y23)</f>
        <v/>
      </c>
      <c r="S22" s="290"/>
      <c r="T22" s="290"/>
      <c r="U22" s="290"/>
      <c r="V22" s="290"/>
      <c r="W22" s="290"/>
      <c r="X22" s="290"/>
      <c r="Y22" s="290"/>
      <c r="Z22" s="290"/>
      <c r="AA22" s="49" t="s">
        <v>14</v>
      </c>
      <c r="AB22" s="251" t="str">
        <f>IF(ISBLANK(R23),"",G22-R22)</f>
        <v/>
      </c>
      <c r="AC22" s="252"/>
      <c r="AD22" s="3" t="s">
        <v>14</v>
      </c>
    </row>
    <row r="23" spans="2:30" ht="21" customHeight="1" x14ac:dyDescent="0.15">
      <c r="B23" s="300"/>
      <c r="C23" s="301"/>
      <c r="D23" s="301"/>
      <c r="E23" s="302"/>
      <c r="F23" s="48" t="s">
        <v>11</v>
      </c>
      <c r="G23" s="291"/>
      <c r="H23" s="292"/>
      <c r="I23" s="292"/>
      <c r="J23" s="292"/>
      <c r="K23" s="53" t="s">
        <v>74</v>
      </c>
      <c r="L23" s="293" t="s">
        <v>75</v>
      </c>
      <c r="M23" s="294"/>
      <c r="N23" s="249" t="str">
        <f>IF(ISBLANK(G23),"",N21)</f>
        <v/>
      </c>
      <c r="O23" s="250"/>
      <c r="P23" s="49" t="s">
        <v>78</v>
      </c>
      <c r="Q23" s="48" t="s">
        <v>79</v>
      </c>
      <c r="R23" s="291"/>
      <c r="S23" s="292"/>
      <c r="T23" s="292"/>
      <c r="U23" s="292"/>
      <c r="V23" s="53" t="s">
        <v>74</v>
      </c>
      <c r="W23" s="293" t="s">
        <v>75</v>
      </c>
      <c r="X23" s="294"/>
      <c r="Y23" s="249" t="str">
        <f>IF(ISBLANK(R23),"",Y21)</f>
        <v/>
      </c>
      <c r="Z23" s="250"/>
      <c r="AA23" s="49" t="s">
        <v>16</v>
      </c>
      <c r="AB23" s="56" t="s">
        <v>76</v>
      </c>
      <c r="AC23" s="57" t="str">
        <f>IF(ISBLANK(R23),"",(G23-R23)/R23*100)</f>
        <v/>
      </c>
      <c r="AD23" s="3" t="s">
        <v>20</v>
      </c>
    </row>
    <row r="24" spans="2:30" ht="16.149999999999999" customHeight="1" x14ac:dyDescent="0.15">
      <c r="B24" s="145" t="s">
        <v>6</v>
      </c>
      <c r="C24" s="146"/>
      <c r="D24" s="146"/>
      <c r="E24" s="148"/>
      <c r="F24" s="149" t="s">
        <v>9</v>
      </c>
      <c r="G24" s="296" t="str">
        <f>IF(ISBLANK(H27),"",SUM(G25,G38))</f>
        <v/>
      </c>
      <c r="H24" s="297"/>
      <c r="I24" s="297"/>
      <c r="J24" s="297"/>
      <c r="K24" s="297"/>
      <c r="L24" s="297"/>
      <c r="M24" s="297"/>
      <c r="N24" s="297"/>
      <c r="O24" s="297"/>
      <c r="P24" s="63" t="s">
        <v>14</v>
      </c>
      <c r="Q24" s="149" t="s">
        <v>9</v>
      </c>
      <c r="R24" s="296" t="str">
        <f>IF(ISBLANK(S27),"",SUM(R25,R38))</f>
        <v/>
      </c>
      <c r="S24" s="297"/>
      <c r="T24" s="297"/>
      <c r="U24" s="297"/>
      <c r="V24" s="297"/>
      <c r="W24" s="297"/>
      <c r="X24" s="297"/>
      <c r="Y24" s="297"/>
      <c r="Z24" s="297"/>
      <c r="AA24" s="63" t="s">
        <v>14</v>
      </c>
      <c r="AB24" s="272" t="str">
        <f>IF(ISBLANK(S27),"",G24-R25)</f>
        <v/>
      </c>
      <c r="AC24" s="273"/>
      <c r="AD24" s="150" t="s">
        <v>14</v>
      </c>
    </row>
    <row r="25" spans="2:30" ht="13.5" customHeight="1" x14ac:dyDescent="0.15">
      <c r="B25" s="233"/>
      <c r="C25" s="151"/>
      <c r="D25" s="144"/>
      <c r="E25" s="144"/>
      <c r="F25" s="46" t="s">
        <v>208</v>
      </c>
      <c r="G25" s="270" t="str">
        <f>IF(ISBLANK(H27),"",G26+G28+G30+G32+G34+G36)</f>
        <v/>
      </c>
      <c r="H25" s="270"/>
      <c r="I25" s="270"/>
      <c r="J25" s="270"/>
      <c r="K25" s="270"/>
      <c r="L25" s="270"/>
      <c r="M25" s="270"/>
      <c r="N25" s="270"/>
      <c r="O25" s="271"/>
      <c r="P25" s="47" t="s">
        <v>14</v>
      </c>
      <c r="Q25" s="46" t="s">
        <v>9</v>
      </c>
      <c r="R25" s="270" t="str">
        <f>IF(ISBLANK(S27),"",R26+R28+R30+R32+R34+R36)</f>
        <v/>
      </c>
      <c r="S25" s="270"/>
      <c r="T25" s="270"/>
      <c r="U25" s="270"/>
      <c r="V25" s="270"/>
      <c r="W25" s="270"/>
      <c r="X25" s="270"/>
      <c r="Y25" s="270"/>
      <c r="Z25" s="271"/>
      <c r="AA25" s="47" t="s">
        <v>14</v>
      </c>
      <c r="AB25" s="310"/>
      <c r="AC25" s="311"/>
      <c r="AD25" s="5"/>
    </row>
    <row r="26" spans="2:30" ht="13.5" customHeight="1" x14ac:dyDescent="0.15">
      <c r="B26" s="233"/>
      <c r="C26" s="233"/>
      <c r="D26" s="210" t="s">
        <v>50</v>
      </c>
      <c r="E26" s="324"/>
      <c r="F26" s="48" t="s">
        <v>10</v>
      </c>
      <c r="G26" s="249" t="str">
        <f>IF(ISBLANK(H27),"",J27*O27)</f>
        <v/>
      </c>
      <c r="H26" s="249"/>
      <c r="I26" s="249"/>
      <c r="J26" s="249"/>
      <c r="K26" s="249"/>
      <c r="L26" s="249"/>
      <c r="M26" s="249"/>
      <c r="N26" s="249"/>
      <c r="O26" s="250"/>
      <c r="P26" s="49" t="s">
        <v>14</v>
      </c>
      <c r="Q26" s="48" t="s">
        <v>10</v>
      </c>
      <c r="R26" s="249" t="str">
        <f>IF(ISBLANK(S27),"",U27*Z27)</f>
        <v/>
      </c>
      <c r="S26" s="249"/>
      <c r="T26" s="249"/>
      <c r="U26" s="249"/>
      <c r="V26" s="249"/>
      <c r="W26" s="249"/>
      <c r="X26" s="249"/>
      <c r="Y26" s="249"/>
      <c r="Z26" s="250"/>
      <c r="AA26" s="49" t="s">
        <v>14</v>
      </c>
      <c r="AB26" s="251" t="str">
        <f>IF(ISBLANK(S27),"",G26-R26)</f>
        <v/>
      </c>
      <c r="AC26" s="252"/>
      <c r="AD26" s="3" t="s">
        <v>14</v>
      </c>
    </row>
    <row r="27" spans="2:30" ht="13.5" customHeight="1" x14ac:dyDescent="0.15">
      <c r="B27" s="233"/>
      <c r="C27" s="233"/>
      <c r="D27" s="187"/>
      <c r="E27" s="326"/>
      <c r="F27" s="48" t="s">
        <v>11</v>
      </c>
      <c r="G27" s="50" t="s">
        <v>12</v>
      </c>
      <c r="H27" s="51"/>
      <c r="I27" s="52" t="s">
        <v>13</v>
      </c>
      <c r="J27" s="253" t="str">
        <f>IF(ISBLANK(H27),"",H27*12)</f>
        <v/>
      </c>
      <c r="K27" s="254"/>
      <c r="L27" s="255"/>
      <c r="M27" s="53" t="s">
        <v>14</v>
      </c>
      <c r="N27" s="54" t="s">
        <v>15</v>
      </c>
      <c r="O27" s="64" t="str">
        <f>IF(ISBLANK(H27),"",O9)</f>
        <v/>
      </c>
      <c r="P27" s="49" t="s">
        <v>16</v>
      </c>
      <c r="Q27" s="48" t="s">
        <v>11</v>
      </c>
      <c r="R27" s="50" t="s">
        <v>12</v>
      </c>
      <c r="S27" s="51"/>
      <c r="T27" s="52" t="s">
        <v>13</v>
      </c>
      <c r="U27" s="253" t="str">
        <f>IF(ISBLANK(S27),"",S27*12)</f>
        <v/>
      </c>
      <c r="V27" s="254"/>
      <c r="W27" s="255"/>
      <c r="X27" s="53" t="s">
        <v>14</v>
      </c>
      <c r="Y27" s="54" t="s">
        <v>15</v>
      </c>
      <c r="Z27" s="64" t="str">
        <f>IF(ISBLANK(S27),"",Z9)</f>
        <v/>
      </c>
      <c r="AA27" s="49" t="s">
        <v>16</v>
      </c>
      <c r="AB27" s="56" t="s">
        <v>19</v>
      </c>
      <c r="AC27" s="57" t="str">
        <f>IF(ISBLANK(S27),"",(H27-S27)/S27*100)</f>
        <v/>
      </c>
      <c r="AD27" s="3" t="s">
        <v>20</v>
      </c>
    </row>
    <row r="28" spans="2:30" ht="13.5" customHeight="1" x14ac:dyDescent="0.15">
      <c r="B28" s="233"/>
      <c r="C28" s="233"/>
      <c r="D28" s="210" t="s">
        <v>51</v>
      </c>
      <c r="E28" s="324"/>
      <c r="F28" s="48" t="s">
        <v>10</v>
      </c>
      <c r="G28" s="249" t="str">
        <f>IF(ISBLANK(H29),"",J29*O29)</f>
        <v/>
      </c>
      <c r="H28" s="249"/>
      <c r="I28" s="249"/>
      <c r="J28" s="249"/>
      <c r="K28" s="249"/>
      <c r="L28" s="249"/>
      <c r="M28" s="249"/>
      <c r="N28" s="249"/>
      <c r="O28" s="250"/>
      <c r="P28" s="49" t="s">
        <v>14</v>
      </c>
      <c r="Q28" s="48" t="s">
        <v>10</v>
      </c>
      <c r="R28" s="249" t="str">
        <f>IF(ISBLANK(S29),"",U29*Z29)</f>
        <v/>
      </c>
      <c r="S28" s="249"/>
      <c r="T28" s="249"/>
      <c r="U28" s="249"/>
      <c r="V28" s="249"/>
      <c r="W28" s="249"/>
      <c r="X28" s="249"/>
      <c r="Y28" s="249"/>
      <c r="Z28" s="250"/>
      <c r="AA28" s="49" t="s">
        <v>14</v>
      </c>
      <c r="AB28" s="251" t="str">
        <f>IF(ISBLANK(S29),"",G28-R28)</f>
        <v/>
      </c>
      <c r="AC28" s="252"/>
      <c r="AD28" s="3" t="s">
        <v>14</v>
      </c>
    </row>
    <row r="29" spans="2:30" ht="13.5" customHeight="1" x14ac:dyDescent="0.15">
      <c r="B29" s="233"/>
      <c r="C29" s="233"/>
      <c r="D29" s="187"/>
      <c r="E29" s="326"/>
      <c r="F29" s="48" t="s">
        <v>11</v>
      </c>
      <c r="G29" s="50" t="s">
        <v>12</v>
      </c>
      <c r="H29" s="51"/>
      <c r="I29" s="52" t="s">
        <v>13</v>
      </c>
      <c r="J29" s="253" t="str">
        <f>IF(ISBLANK(H29),"",H29*12)</f>
        <v/>
      </c>
      <c r="K29" s="254"/>
      <c r="L29" s="255"/>
      <c r="M29" s="53" t="s">
        <v>14</v>
      </c>
      <c r="N29" s="54" t="s">
        <v>15</v>
      </c>
      <c r="O29" s="64" t="str">
        <f>IF(ISBLANK(H29),"",O11)</f>
        <v/>
      </c>
      <c r="P29" s="49" t="s">
        <v>16</v>
      </c>
      <c r="Q29" s="48" t="s">
        <v>11</v>
      </c>
      <c r="R29" s="50" t="s">
        <v>12</v>
      </c>
      <c r="S29" s="51"/>
      <c r="T29" s="52" t="s">
        <v>13</v>
      </c>
      <c r="U29" s="253" t="str">
        <f>IF(ISBLANK(S29),"",S29*12)</f>
        <v/>
      </c>
      <c r="V29" s="254"/>
      <c r="W29" s="255"/>
      <c r="X29" s="53" t="s">
        <v>14</v>
      </c>
      <c r="Y29" s="54" t="s">
        <v>15</v>
      </c>
      <c r="Z29" s="64" t="str">
        <f>IF(ISBLANK(S29),"",Z11)</f>
        <v/>
      </c>
      <c r="AA29" s="49" t="s">
        <v>16</v>
      </c>
      <c r="AB29" s="56" t="s">
        <v>19</v>
      </c>
      <c r="AC29" s="57" t="str">
        <f>IF(ISBLANK(S29),"",(H29-S29)/S29*100)</f>
        <v/>
      </c>
      <c r="AD29" s="3" t="s">
        <v>20</v>
      </c>
    </row>
    <row r="30" spans="2:30" ht="13.5" customHeight="1" x14ac:dyDescent="0.15">
      <c r="B30" s="233"/>
      <c r="C30" s="233"/>
      <c r="D30" s="210" t="s">
        <v>52</v>
      </c>
      <c r="E30" s="324"/>
      <c r="F30" s="48" t="s">
        <v>10</v>
      </c>
      <c r="G30" s="249" t="str">
        <f>IF(ISBLANK(H31),"",J31*O31)</f>
        <v/>
      </c>
      <c r="H30" s="249"/>
      <c r="I30" s="249"/>
      <c r="J30" s="249"/>
      <c r="K30" s="249"/>
      <c r="L30" s="249"/>
      <c r="M30" s="249"/>
      <c r="N30" s="249"/>
      <c r="O30" s="250"/>
      <c r="P30" s="49" t="s">
        <v>14</v>
      </c>
      <c r="Q30" s="48" t="s">
        <v>10</v>
      </c>
      <c r="R30" s="249" t="str">
        <f>IF(ISBLANK(S31),"",U31*Z31)</f>
        <v/>
      </c>
      <c r="S30" s="249"/>
      <c r="T30" s="249"/>
      <c r="U30" s="249"/>
      <c r="V30" s="249"/>
      <c r="W30" s="249"/>
      <c r="X30" s="249"/>
      <c r="Y30" s="249"/>
      <c r="Z30" s="250"/>
      <c r="AA30" s="49" t="s">
        <v>14</v>
      </c>
      <c r="AB30" s="251" t="str">
        <f>IF(ISBLANK(S31),"",G30-R30)</f>
        <v/>
      </c>
      <c r="AC30" s="252"/>
      <c r="AD30" s="3" t="s">
        <v>14</v>
      </c>
    </row>
    <row r="31" spans="2:30" ht="13.5" customHeight="1" x14ac:dyDescent="0.15">
      <c r="B31" s="233"/>
      <c r="C31" s="233"/>
      <c r="D31" s="187"/>
      <c r="E31" s="326"/>
      <c r="F31" s="65" t="s">
        <v>11</v>
      </c>
      <c r="G31" s="66" t="s">
        <v>12</v>
      </c>
      <c r="H31" s="67"/>
      <c r="I31" s="68" t="s">
        <v>13</v>
      </c>
      <c r="J31" s="303" t="str">
        <f>IF(ISBLANK(H31),"",H31*12)</f>
        <v/>
      </c>
      <c r="K31" s="304"/>
      <c r="L31" s="305"/>
      <c r="M31" s="59" t="s">
        <v>14</v>
      </c>
      <c r="N31" s="69" t="s">
        <v>15</v>
      </c>
      <c r="O31" s="64" t="str">
        <f>IF(ISBLANK(H31),"",O13)</f>
        <v/>
      </c>
      <c r="P31" s="60" t="s">
        <v>16</v>
      </c>
      <c r="Q31" s="65" t="s">
        <v>11</v>
      </c>
      <c r="R31" s="66" t="s">
        <v>12</v>
      </c>
      <c r="S31" s="67"/>
      <c r="T31" s="68" t="s">
        <v>13</v>
      </c>
      <c r="U31" s="303" t="str">
        <f>IF(ISBLANK(S31),"",S31*12)</f>
        <v/>
      </c>
      <c r="V31" s="304"/>
      <c r="W31" s="305"/>
      <c r="X31" s="59" t="s">
        <v>14</v>
      </c>
      <c r="Y31" s="69" t="s">
        <v>15</v>
      </c>
      <c r="Z31" s="64" t="str">
        <f>IF(ISBLANK(S31),"",Z13)</f>
        <v/>
      </c>
      <c r="AA31" s="60" t="s">
        <v>16</v>
      </c>
      <c r="AB31" s="61" t="s">
        <v>19</v>
      </c>
      <c r="AC31" s="62" t="str">
        <f>IF(ISBLANK(S31),"",(H31-S31)/S31*100)</f>
        <v/>
      </c>
      <c r="AD31" s="6" t="s">
        <v>20</v>
      </c>
    </row>
    <row r="32" spans="2:30" ht="13.5" customHeight="1" x14ac:dyDescent="0.15">
      <c r="B32" s="233"/>
      <c r="C32" s="233"/>
      <c r="D32" s="210" t="s">
        <v>53</v>
      </c>
      <c r="E32" s="324"/>
      <c r="F32" s="48" t="s">
        <v>10</v>
      </c>
      <c r="G32" s="249" t="str">
        <f>IF(ISBLANK(H33),"",J33*O33)</f>
        <v/>
      </c>
      <c r="H32" s="249"/>
      <c r="I32" s="249"/>
      <c r="J32" s="249"/>
      <c r="K32" s="249"/>
      <c r="L32" s="249"/>
      <c r="M32" s="249"/>
      <c r="N32" s="249"/>
      <c r="O32" s="250"/>
      <c r="P32" s="49" t="s">
        <v>74</v>
      </c>
      <c r="Q32" s="48" t="s">
        <v>77</v>
      </c>
      <c r="R32" s="249" t="str">
        <f>IF(ISBLANK(S33),"",U33*Z33)</f>
        <v/>
      </c>
      <c r="S32" s="249"/>
      <c r="T32" s="249"/>
      <c r="U32" s="249"/>
      <c r="V32" s="249"/>
      <c r="W32" s="249"/>
      <c r="X32" s="249"/>
      <c r="Y32" s="249"/>
      <c r="Z32" s="250"/>
      <c r="AA32" s="49" t="s">
        <v>74</v>
      </c>
      <c r="AB32" s="251" t="str">
        <f>IF(ISBLANK(S33),"",G32-R32)</f>
        <v/>
      </c>
      <c r="AC32" s="252"/>
      <c r="AD32" s="3" t="s">
        <v>14</v>
      </c>
    </row>
    <row r="33" spans="2:30" ht="13.5" customHeight="1" x14ac:dyDescent="0.15">
      <c r="B33" s="233"/>
      <c r="C33" s="233"/>
      <c r="D33" s="187"/>
      <c r="E33" s="326"/>
      <c r="F33" s="48" t="s">
        <v>11</v>
      </c>
      <c r="G33" s="50" t="s">
        <v>80</v>
      </c>
      <c r="H33" s="51"/>
      <c r="I33" s="52" t="s">
        <v>81</v>
      </c>
      <c r="J33" s="253" t="str">
        <f>IF(ISBLANK(H33),"",H33*12)</f>
        <v/>
      </c>
      <c r="K33" s="254"/>
      <c r="L33" s="255"/>
      <c r="M33" s="53" t="s">
        <v>74</v>
      </c>
      <c r="N33" s="54" t="s">
        <v>75</v>
      </c>
      <c r="O33" s="64" t="str">
        <f>IF(ISBLANK(H33),"",O15)</f>
        <v/>
      </c>
      <c r="P33" s="49" t="s">
        <v>78</v>
      </c>
      <c r="Q33" s="48" t="s">
        <v>79</v>
      </c>
      <c r="R33" s="50" t="s">
        <v>80</v>
      </c>
      <c r="S33" s="51"/>
      <c r="T33" s="52" t="s">
        <v>81</v>
      </c>
      <c r="U33" s="253" t="str">
        <f>IF(ISBLANK(S33),"",S33*12)</f>
        <v/>
      </c>
      <c r="V33" s="254"/>
      <c r="W33" s="255"/>
      <c r="X33" s="53" t="s">
        <v>74</v>
      </c>
      <c r="Y33" s="54" t="s">
        <v>75</v>
      </c>
      <c r="Z33" s="64" t="str">
        <f>IF(ISBLANK(S33),"",Z15)</f>
        <v/>
      </c>
      <c r="AA33" s="49" t="s">
        <v>78</v>
      </c>
      <c r="AB33" s="56" t="s">
        <v>76</v>
      </c>
      <c r="AC33" s="57" t="str">
        <f>IF(ISBLANK(S33),"",(H33-S33)/S33*100)</f>
        <v/>
      </c>
      <c r="AD33" s="3" t="s">
        <v>20</v>
      </c>
    </row>
    <row r="34" spans="2:30" ht="13.5" customHeight="1" x14ac:dyDescent="0.15">
      <c r="B34" s="233"/>
      <c r="C34" s="233"/>
      <c r="D34" s="188"/>
      <c r="E34" s="327"/>
      <c r="F34" s="48" t="s">
        <v>10</v>
      </c>
      <c r="G34" s="249" t="str">
        <f>IF(ISBLANK(H35),"",J35*O35)</f>
        <v/>
      </c>
      <c r="H34" s="249"/>
      <c r="I34" s="249"/>
      <c r="J34" s="249"/>
      <c r="K34" s="249"/>
      <c r="L34" s="249"/>
      <c r="M34" s="249"/>
      <c r="N34" s="249"/>
      <c r="O34" s="250"/>
      <c r="P34" s="49" t="s">
        <v>74</v>
      </c>
      <c r="Q34" s="48" t="s">
        <v>77</v>
      </c>
      <c r="R34" s="249" t="str">
        <f>IF(ISBLANK(S35),"",U35*Z35)</f>
        <v/>
      </c>
      <c r="S34" s="249"/>
      <c r="T34" s="249"/>
      <c r="U34" s="249"/>
      <c r="V34" s="249"/>
      <c r="W34" s="249"/>
      <c r="X34" s="249"/>
      <c r="Y34" s="249"/>
      <c r="Z34" s="250"/>
      <c r="AA34" s="49" t="s">
        <v>74</v>
      </c>
      <c r="AB34" s="251" t="str">
        <f>IF(ISBLANK(S35),"",G34-R34)</f>
        <v/>
      </c>
      <c r="AC34" s="252"/>
      <c r="AD34" s="3" t="s">
        <v>14</v>
      </c>
    </row>
    <row r="35" spans="2:30" ht="13.5" customHeight="1" x14ac:dyDescent="0.15">
      <c r="B35" s="233"/>
      <c r="C35" s="233"/>
      <c r="D35" s="188"/>
      <c r="E35" s="327"/>
      <c r="F35" s="48" t="s">
        <v>11</v>
      </c>
      <c r="G35" s="50" t="s">
        <v>80</v>
      </c>
      <c r="H35" s="51"/>
      <c r="I35" s="52" t="s">
        <v>81</v>
      </c>
      <c r="J35" s="253" t="str">
        <f>IF(ISBLANK(H35),"",H35*12)</f>
        <v/>
      </c>
      <c r="K35" s="254"/>
      <c r="L35" s="255"/>
      <c r="M35" s="53" t="s">
        <v>74</v>
      </c>
      <c r="N35" s="54" t="s">
        <v>75</v>
      </c>
      <c r="O35" s="64" t="str">
        <f>IF(ISBLANK(H35),"",O17)</f>
        <v/>
      </c>
      <c r="P35" s="49" t="s">
        <v>78</v>
      </c>
      <c r="Q35" s="48" t="s">
        <v>79</v>
      </c>
      <c r="R35" s="50" t="s">
        <v>80</v>
      </c>
      <c r="S35" s="51"/>
      <c r="T35" s="52" t="s">
        <v>81</v>
      </c>
      <c r="U35" s="253" t="str">
        <f>IF(ISBLANK(S35),"",S35*12)</f>
        <v/>
      </c>
      <c r="V35" s="254"/>
      <c r="W35" s="255"/>
      <c r="X35" s="53" t="s">
        <v>74</v>
      </c>
      <c r="Y35" s="54" t="s">
        <v>75</v>
      </c>
      <c r="Z35" s="64" t="str">
        <f>IF(ISBLANK(S35),"",Z17)</f>
        <v/>
      </c>
      <c r="AA35" s="49" t="s">
        <v>78</v>
      </c>
      <c r="AB35" s="56" t="s">
        <v>76</v>
      </c>
      <c r="AC35" s="57" t="str">
        <f>IF(ISBLANK(S35),"",(H35-S35)/S35*100)</f>
        <v/>
      </c>
      <c r="AD35" s="3" t="s">
        <v>20</v>
      </c>
    </row>
    <row r="36" spans="2:30" ht="13.5" customHeight="1" x14ac:dyDescent="0.15">
      <c r="B36" s="233"/>
      <c r="C36" s="233"/>
      <c r="D36" s="188"/>
      <c r="E36" s="327"/>
      <c r="F36" s="48" t="s">
        <v>10</v>
      </c>
      <c r="G36" s="249" t="str">
        <f>IF(ISBLANK(H37),"",J37*O37)</f>
        <v/>
      </c>
      <c r="H36" s="249"/>
      <c r="I36" s="249"/>
      <c r="J36" s="249"/>
      <c r="K36" s="249"/>
      <c r="L36" s="249"/>
      <c r="M36" s="249"/>
      <c r="N36" s="249"/>
      <c r="O36" s="250"/>
      <c r="P36" s="49" t="s">
        <v>74</v>
      </c>
      <c r="Q36" s="48" t="s">
        <v>77</v>
      </c>
      <c r="R36" s="249" t="str">
        <f>IF(ISBLANK(S37),"",U37*Z37)</f>
        <v/>
      </c>
      <c r="S36" s="249"/>
      <c r="T36" s="249"/>
      <c r="U36" s="249"/>
      <c r="V36" s="249"/>
      <c r="W36" s="249"/>
      <c r="X36" s="249"/>
      <c r="Y36" s="249"/>
      <c r="Z36" s="250"/>
      <c r="AA36" s="49" t="s">
        <v>74</v>
      </c>
      <c r="AB36" s="251" t="str">
        <f>IF(ISBLANK(S37),"",G36-R36)</f>
        <v/>
      </c>
      <c r="AC36" s="252"/>
      <c r="AD36" s="3" t="s">
        <v>14</v>
      </c>
    </row>
    <row r="37" spans="2:30" ht="13.5" customHeight="1" x14ac:dyDescent="0.15">
      <c r="B37" s="233"/>
      <c r="C37" s="235"/>
      <c r="D37" s="328"/>
      <c r="E37" s="329"/>
      <c r="F37" s="58" t="s">
        <v>11</v>
      </c>
      <c r="G37" s="70" t="s">
        <v>80</v>
      </c>
      <c r="H37" s="71"/>
      <c r="I37" s="72" t="s">
        <v>81</v>
      </c>
      <c r="J37" s="312" t="str">
        <f>IF(ISBLANK(H37),"",H37*12)</f>
        <v/>
      </c>
      <c r="K37" s="313"/>
      <c r="L37" s="314"/>
      <c r="M37" s="73" t="s">
        <v>74</v>
      </c>
      <c r="N37" s="74" t="s">
        <v>75</v>
      </c>
      <c r="O37" s="75" t="str">
        <f>IF(ISBLANK(H37),"",O19)</f>
        <v/>
      </c>
      <c r="P37" s="76" t="s">
        <v>78</v>
      </c>
      <c r="Q37" s="58" t="s">
        <v>79</v>
      </c>
      <c r="R37" s="70" t="s">
        <v>80</v>
      </c>
      <c r="S37" s="71"/>
      <c r="T37" s="72" t="s">
        <v>81</v>
      </c>
      <c r="U37" s="312" t="str">
        <f>IF(ISBLANK(S37),"",S37*12)</f>
        <v/>
      </c>
      <c r="V37" s="313"/>
      <c r="W37" s="314"/>
      <c r="X37" s="73" t="s">
        <v>74</v>
      </c>
      <c r="Y37" s="74" t="s">
        <v>75</v>
      </c>
      <c r="Z37" s="75" t="str">
        <f>IF(ISBLANK(S37),"",Z19)</f>
        <v/>
      </c>
      <c r="AA37" s="76" t="s">
        <v>78</v>
      </c>
      <c r="AB37" s="77" t="s">
        <v>76</v>
      </c>
      <c r="AC37" s="78" t="str">
        <f>IF(ISBLANK(S37),"",(H37-S37)/S37*100)</f>
        <v/>
      </c>
      <c r="AD37" s="4" t="s">
        <v>20</v>
      </c>
    </row>
    <row r="38" spans="2:30" ht="13.5" customHeight="1" x14ac:dyDescent="0.15">
      <c r="B38" s="233"/>
      <c r="C38" s="151"/>
      <c r="D38" s="144"/>
      <c r="E38" s="144"/>
      <c r="F38" s="48" t="s">
        <v>207</v>
      </c>
      <c r="G38" s="270" t="str">
        <f>IF(ISBLANK(H40),"",G39+G41+G43+G45+G47+G49)</f>
        <v/>
      </c>
      <c r="H38" s="270"/>
      <c r="I38" s="270"/>
      <c r="J38" s="270"/>
      <c r="K38" s="270"/>
      <c r="L38" s="270"/>
      <c r="M38" s="270"/>
      <c r="N38" s="270"/>
      <c r="O38" s="271"/>
      <c r="P38" s="49" t="s">
        <v>14</v>
      </c>
      <c r="Q38" s="48" t="s">
        <v>207</v>
      </c>
      <c r="R38" s="270" t="str">
        <f>IF(ISBLANK(S40),"",R39+R41+R43+R45+R47+R49)</f>
        <v/>
      </c>
      <c r="S38" s="270"/>
      <c r="T38" s="270"/>
      <c r="U38" s="270"/>
      <c r="V38" s="270"/>
      <c r="W38" s="270"/>
      <c r="X38" s="270"/>
      <c r="Y38" s="270"/>
      <c r="Z38" s="271"/>
      <c r="AA38" s="49" t="s">
        <v>14</v>
      </c>
      <c r="AB38" s="251" t="str">
        <f>IF(ISBLANK(S40),"",G38-R38)</f>
        <v/>
      </c>
      <c r="AC38" s="252"/>
      <c r="AD38" s="3" t="s">
        <v>14</v>
      </c>
    </row>
    <row r="39" spans="2:30" ht="13.5" customHeight="1" x14ac:dyDescent="0.15">
      <c r="B39" s="233"/>
      <c r="C39" s="274"/>
      <c r="D39" s="210" t="s">
        <v>50</v>
      </c>
      <c r="E39" s="324"/>
      <c r="F39" s="48" t="s">
        <v>209</v>
      </c>
      <c r="G39" s="249" t="str">
        <f>IF(ISBLANK(H40),"",J40*O40)</f>
        <v/>
      </c>
      <c r="H39" s="249"/>
      <c r="I39" s="249"/>
      <c r="J39" s="249"/>
      <c r="K39" s="249"/>
      <c r="L39" s="249"/>
      <c r="M39" s="249"/>
      <c r="N39" s="249"/>
      <c r="O39" s="250"/>
      <c r="P39" s="49" t="s">
        <v>14</v>
      </c>
      <c r="Q39" s="48" t="s">
        <v>209</v>
      </c>
      <c r="R39" s="249" t="str">
        <f>IF(ISBLANK(S40),"",U40*Z40)</f>
        <v/>
      </c>
      <c r="S39" s="249"/>
      <c r="T39" s="249"/>
      <c r="U39" s="249"/>
      <c r="V39" s="249"/>
      <c r="W39" s="249"/>
      <c r="X39" s="249"/>
      <c r="Y39" s="249"/>
      <c r="Z39" s="250"/>
      <c r="AA39" s="49" t="s">
        <v>14</v>
      </c>
      <c r="AB39" s="308"/>
      <c r="AC39" s="309"/>
      <c r="AD39" s="3"/>
    </row>
    <row r="40" spans="2:30" ht="13.5" customHeight="1" x14ac:dyDescent="0.15">
      <c r="B40" s="233"/>
      <c r="C40" s="274"/>
      <c r="D40" s="187"/>
      <c r="E40" s="326"/>
      <c r="F40" s="48" t="s">
        <v>11</v>
      </c>
      <c r="G40" s="50" t="s">
        <v>12</v>
      </c>
      <c r="H40" s="51"/>
      <c r="I40" s="52" t="s">
        <v>13</v>
      </c>
      <c r="J40" s="253" t="str">
        <f>IF(ISBLANK(H40),"",H40*12)</f>
        <v/>
      </c>
      <c r="K40" s="254"/>
      <c r="L40" s="255"/>
      <c r="M40" s="53" t="s">
        <v>14</v>
      </c>
      <c r="N40" s="54" t="s">
        <v>15</v>
      </c>
      <c r="O40" s="64" t="str">
        <f>IF(ISBLANK(H40),"",O9)</f>
        <v/>
      </c>
      <c r="P40" s="49" t="s">
        <v>16</v>
      </c>
      <c r="Q40" s="48" t="s">
        <v>11</v>
      </c>
      <c r="R40" s="50" t="s">
        <v>12</v>
      </c>
      <c r="S40" s="51"/>
      <c r="T40" s="52" t="s">
        <v>13</v>
      </c>
      <c r="U40" s="253" t="str">
        <f>IF(ISBLANK(S40),"",S40*12)</f>
        <v/>
      </c>
      <c r="V40" s="254"/>
      <c r="W40" s="255"/>
      <c r="X40" s="53" t="s">
        <v>14</v>
      </c>
      <c r="Y40" s="54" t="s">
        <v>15</v>
      </c>
      <c r="Z40" s="64" t="str">
        <f>IF(ISBLANK(S40),"",Z9)</f>
        <v/>
      </c>
      <c r="AA40" s="49" t="s">
        <v>16</v>
      </c>
      <c r="AB40" s="56" t="s">
        <v>19</v>
      </c>
      <c r="AC40" s="57" t="str">
        <f>IF(ISBLANK(S40),"",(H40-S40)/S40*100)</f>
        <v/>
      </c>
      <c r="AD40" s="3" t="s">
        <v>20</v>
      </c>
    </row>
    <row r="41" spans="2:30" ht="13.5" customHeight="1" x14ac:dyDescent="0.15">
      <c r="B41" s="233"/>
      <c r="C41" s="274"/>
      <c r="D41" s="210" t="s">
        <v>51</v>
      </c>
      <c r="E41" s="324"/>
      <c r="F41" s="48" t="s">
        <v>10</v>
      </c>
      <c r="G41" s="249" t="str">
        <f>IF(ISBLANK(H42),"",J42*O42)</f>
        <v/>
      </c>
      <c r="H41" s="249"/>
      <c r="I41" s="249"/>
      <c r="J41" s="249"/>
      <c r="K41" s="249"/>
      <c r="L41" s="249"/>
      <c r="M41" s="249"/>
      <c r="N41" s="249"/>
      <c r="O41" s="250"/>
      <c r="P41" s="49" t="s">
        <v>14</v>
      </c>
      <c r="Q41" s="48" t="s">
        <v>10</v>
      </c>
      <c r="R41" s="249" t="str">
        <f>IF(ISBLANK(S42),"",U42*Z42)</f>
        <v/>
      </c>
      <c r="S41" s="249"/>
      <c r="T41" s="249"/>
      <c r="U41" s="249"/>
      <c r="V41" s="249"/>
      <c r="W41" s="249"/>
      <c r="X41" s="249"/>
      <c r="Y41" s="249"/>
      <c r="Z41" s="250"/>
      <c r="AA41" s="49" t="s">
        <v>14</v>
      </c>
      <c r="AB41" s="251" t="str">
        <f>IF(ISBLANK(S42),"",G41-R41)</f>
        <v/>
      </c>
      <c r="AC41" s="252"/>
      <c r="AD41" s="3" t="s">
        <v>14</v>
      </c>
    </row>
    <row r="42" spans="2:30" ht="13.5" customHeight="1" x14ac:dyDescent="0.15">
      <c r="B42" s="233"/>
      <c r="C42" s="274"/>
      <c r="D42" s="187"/>
      <c r="E42" s="326"/>
      <c r="F42" s="48" t="s">
        <v>11</v>
      </c>
      <c r="G42" s="50" t="s">
        <v>12</v>
      </c>
      <c r="H42" s="51"/>
      <c r="I42" s="52" t="s">
        <v>13</v>
      </c>
      <c r="J42" s="253" t="str">
        <f>IF(ISBLANK(H42),"",H42*12)</f>
        <v/>
      </c>
      <c r="K42" s="254"/>
      <c r="L42" s="255"/>
      <c r="M42" s="53" t="s">
        <v>14</v>
      </c>
      <c r="N42" s="54" t="s">
        <v>15</v>
      </c>
      <c r="O42" s="64" t="str">
        <f>IF(ISBLANK(H42),"",O11)</f>
        <v/>
      </c>
      <c r="P42" s="49" t="s">
        <v>16</v>
      </c>
      <c r="Q42" s="48" t="s">
        <v>11</v>
      </c>
      <c r="R42" s="50" t="s">
        <v>12</v>
      </c>
      <c r="S42" s="51"/>
      <c r="T42" s="52" t="s">
        <v>13</v>
      </c>
      <c r="U42" s="253" t="str">
        <f>IF(ISBLANK(S42),"",S42*12)</f>
        <v/>
      </c>
      <c r="V42" s="254"/>
      <c r="W42" s="255"/>
      <c r="X42" s="53" t="s">
        <v>14</v>
      </c>
      <c r="Y42" s="54" t="s">
        <v>15</v>
      </c>
      <c r="Z42" s="64" t="str">
        <f>IF(ISBLANK(S42),"",Z11)</f>
        <v/>
      </c>
      <c r="AA42" s="49" t="s">
        <v>16</v>
      </c>
      <c r="AB42" s="56" t="s">
        <v>19</v>
      </c>
      <c r="AC42" s="57" t="str">
        <f>IF(ISBLANK(S42),"",(H42-S42)/S42*100)</f>
        <v/>
      </c>
      <c r="AD42" s="3" t="s">
        <v>20</v>
      </c>
    </row>
    <row r="43" spans="2:30" ht="13.5" customHeight="1" x14ac:dyDescent="0.15">
      <c r="B43" s="233"/>
      <c r="C43" s="274"/>
      <c r="D43" s="210" t="s">
        <v>52</v>
      </c>
      <c r="E43" s="324"/>
      <c r="F43" s="48" t="s">
        <v>10</v>
      </c>
      <c r="G43" s="249" t="str">
        <f>IF(ISBLANK(H44),"",J44*O44)</f>
        <v/>
      </c>
      <c r="H43" s="249"/>
      <c r="I43" s="249"/>
      <c r="J43" s="249"/>
      <c r="K43" s="249"/>
      <c r="L43" s="249"/>
      <c r="M43" s="249"/>
      <c r="N43" s="249"/>
      <c r="O43" s="250"/>
      <c r="P43" s="49" t="s">
        <v>14</v>
      </c>
      <c r="Q43" s="48" t="s">
        <v>10</v>
      </c>
      <c r="R43" s="249" t="str">
        <f>IF(ISBLANK(S44),"",U44*Z44)</f>
        <v/>
      </c>
      <c r="S43" s="249"/>
      <c r="T43" s="249"/>
      <c r="U43" s="249"/>
      <c r="V43" s="249"/>
      <c r="W43" s="249"/>
      <c r="X43" s="249"/>
      <c r="Y43" s="249"/>
      <c r="Z43" s="250"/>
      <c r="AA43" s="56" t="s">
        <v>14</v>
      </c>
      <c r="AB43" s="251" t="str">
        <f>IF(ISBLANK(S44),"",G43-R43)</f>
        <v/>
      </c>
      <c r="AC43" s="252"/>
      <c r="AD43" s="3" t="s">
        <v>14</v>
      </c>
    </row>
    <row r="44" spans="2:30" ht="13.5" customHeight="1" x14ac:dyDescent="0.15">
      <c r="B44" s="233"/>
      <c r="C44" s="274"/>
      <c r="D44" s="187"/>
      <c r="E44" s="326"/>
      <c r="F44" s="48" t="s">
        <v>11</v>
      </c>
      <c r="G44" s="50" t="s">
        <v>12</v>
      </c>
      <c r="H44" s="51"/>
      <c r="I44" s="52" t="s">
        <v>13</v>
      </c>
      <c r="J44" s="253" t="str">
        <f>IF(ISBLANK(H44),"",H44*12)</f>
        <v/>
      </c>
      <c r="K44" s="254"/>
      <c r="L44" s="255"/>
      <c r="M44" s="53" t="s">
        <v>14</v>
      </c>
      <c r="N44" s="54" t="s">
        <v>15</v>
      </c>
      <c r="O44" s="64" t="str">
        <f>IF(ISBLANK(H44),"",O13)</f>
        <v/>
      </c>
      <c r="P44" s="49" t="s">
        <v>16</v>
      </c>
      <c r="Q44" s="48" t="s">
        <v>11</v>
      </c>
      <c r="R44" s="50" t="s">
        <v>12</v>
      </c>
      <c r="S44" s="51"/>
      <c r="T44" s="52" t="s">
        <v>13</v>
      </c>
      <c r="U44" s="253" t="str">
        <f>IF(ISBLANK(S44),"",S44*12)</f>
        <v/>
      </c>
      <c r="V44" s="254"/>
      <c r="W44" s="255"/>
      <c r="X44" s="53" t="s">
        <v>14</v>
      </c>
      <c r="Y44" s="54" t="s">
        <v>15</v>
      </c>
      <c r="Z44" s="64" t="str">
        <f>IF(ISBLANK(S44),"",Z13)</f>
        <v/>
      </c>
      <c r="AA44" s="49" t="s">
        <v>16</v>
      </c>
      <c r="AB44" s="56" t="s">
        <v>19</v>
      </c>
      <c r="AC44" s="57" t="str">
        <f>IF(ISBLANK(S44),"",(H44-S44)/S44*100)</f>
        <v/>
      </c>
      <c r="AD44" s="3" t="s">
        <v>20</v>
      </c>
    </row>
    <row r="45" spans="2:30" ht="13.5" customHeight="1" x14ac:dyDescent="0.15">
      <c r="B45" s="233"/>
      <c r="C45" s="274"/>
      <c r="D45" s="210" t="s">
        <v>53</v>
      </c>
      <c r="E45" s="324"/>
      <c r="F45" s="79" t="s">
        <v>10</v>
      </c>
      <c r="G45" s="306" t="str">
        <f>IF(ISBLANK(H46),"",J46*O46)</f>
        <v/>
      </c>
      <c r="H45" s="306"/>
      <c r="I45" s="306"/>
      <c r="J45" s="306"/>
      <c r="K45" s="306"/>
      <c r="L45" s="306"/>
      <c r="M45" s="306"/>
      <c r="N45" s="306"/>
      <c r="O45" s="307"/>
      <c r="P45" s="80" t="s">
        <v>74</v>
      </c>
      <c r="Q45" s="79" t="s">
        <v>77</v>
      </c>
      <c r="R45" s="306" t="str">
        <f>IF(ISBLANK(S46),"",U46*Z46)</f>
        <v/>
      </c>
      <c r="S45" s="306"/>
      <c r="T45" s="306"/>
      <c r="U45" s="306"/>
      <c r="V45" s="306"/>
      <c r="W45" s="306"/>
      <c r="X45" s="306"/>
      <c r="Y45" s="306"/>
      <c r="Z45" s="307"/>
      <c r="AA45" s="80" t="s">
        <v>74</v>
      </c>
      <c r="AB45" s="315" t="str">
        <f>IF(ISBLANK(S46),"",G45-R45)</f>
        <v/>
      </c>
      <c r="AC45" s="316"/>
      <c r="AD45" s="8" t="s">
        <v>14</v>
      </c>
    </row>
    <row r="46" spans="2:30" ht="13.5" customHeight="1" x14ac:dyDescent="0.15">
      <c r="B46" s="233"/>
      <c r="C46" s="274"/>
      <c r="D46" s="187"/>
      <c r="E46" s="326"/>
      <c r="F46" s="48" t="s">
        <v>11</v>
      </c>
      <c r="G46" s="50" t="s">
        <v>80</v>
      </c>
      <c r="H46" s="51"/>
      <c r="I46" s="52" t="s">
        <v>81</v>
      </c>
      <c r="J46" s="253" t="str">
        <f>IF(ISBLANK(H46),"",H46*12)</f>
        <v/>
      </c>
      <c r="K46" s="254"/>
      <c r="L46" s="255"/>
      <c r="M46" s="53" t="s">
        <v>74</v>
      </c>
      <c r="N46" s="54" t="s">
        <v>75</v>
      </c>
      <c r="O46" s="64" t="str">
        <f>IF(ISBLANK(H46),"",O15)</f>
        <v/>
      </c>
      <c r="P46" s="49" t="s">
        <v>78</v>
      </c>
      <c r="Q46" s="48" t="s">
        <v>79</v>
      </c>
      <c r="R46" s="50" t="s">
        <v>80</v>
      </c>
      <c r="S46" s="51"/>
      <c r="T46" s="52" t="s">
        <v>81</v>
      </c>
      <c r="U46" s="253" t="str">
        <f>IF(ISBLANK(S46),"",S46*12)</f>
        <v/>
      </c>
      <c r="V46" s="254"/>
      <c r="W46" s="255"/>
      <c r="X46" s="53" t="s">
        <v>74</v>
      </c>
      <c r="Y46" s="54" t="s">
        <v>75</v>
      </c>
      <c r="Z46" s="64" t="str">
        <f>IF(ISBLANK(S46),"",Z15)</f>
        <v/>
      </c>
      <c r="AA46" s="49" t="s">
        <v>78</v>
      </c>
      <c r="AB46" s="56" t="s">
        <v>76</v>
      </c>
      <c r="AC46" s="57" t="str">
        <f>IF(ISBLANK(S46),"",(H46-S46)/S46*100)</f>
        <v/>
      </c>
      <c r="AD46" s="3" t="s">
        <v>20</v>
      </c>
    </row>
    <row r="47" spans="2:30" ht="13.5" customHeight="1" x14ac:dyDescent="0.15">
      <c r="B47" s="233"/>
      <c r="C47" s="274"/>
      <c r="D47" s="210"/>
      <c r="E47" s="324"/>
      <c r="F47" s="48" t="s">
        <v>10</v>
      </c>
      <c r="G47" s="249" t="str">
        <f>IF(ISBLANK(H48),"",J48*O48)</f>
        <v/>
      </c>
      <c r="H47" s="249"/>
      <c r="I47" s="249"/>
      <c r="J47" s="249"/>
      <c r="K47" s="249"/>
      <c r="L47" s="249"/>
      <c r="M47" s="249"/>
      <c r="N47" s="249"/>
      <c r="O47" s="250"/>
      <c r="P47" s="49" t="s">
        <v>74</v>
      </c>
      <c r="Q47" s="48" t="s">
        <v>77</v>
      </c>
      <c r="R47" s="249" t="str">
        <f>IF(ISBLANK(S48),"",U48*Z48)</f>
        <v/>
      </c>
      <c r="S47" s="249"/>
      <c r="T47" s="249"/>
      <c r="U47" s="249"/>
      <c r="V47" s="249"/>
      <c r="W47" s="249"/>
      <c r="X47" s="249"/>
      <c r="Y47" s="249"/>
      <c r="Z47" s="250"/>
      <c r="AA47" s="49" t="s">
        <v>74</v>
      </c>
      <c r="AB47" s="251" t="str">
        <f>IF(ISBLANK(S48),"",G47-R47)</f>
        <v/>
      </c>
      <c r="AC47" s="252"/>
      <c r="AD47" s="3" t="s">
        <v>14</v>
      </c>
    </row>
    <row r="48" spans="2:30" ht="13.5" customHeight="1" x14ac:dyDescent="0.15">
      <c r="B48" s="233"/>
      <c r="C48" s="274"/>
      <c r="D48" s="187"/>
      <c r="E48" s="326"/>
      <c r="F48" s="48" t="s">
        <v>11</v>
      </c>
      <c r="G48" s="50" t="s">
        <v>80</v>
      </c>
      <c r="H48" s="51"/>
      <c r="I48" s="52" t="s">
        <v>81</v>
      </c>
      <c r="J48" s="253" t="str">
        <f>IF(ISBLANK(H48),"",H48*12)</f>
        <v/>
      </c>
      <c r="K48" s="254"/>
      <c r="L48" s="255"/>
      <c r="M48" s="53" t="s">
        <v>74</v>
      </c>
      <c r="N48" s="54" t="s">
        <v>75</v>
      </c>
      <c r="O48" s="64" t="str">
        <f>IF(ISBLANK(H48),"",O17)</f>
        <v/>
      </c>
      <c r="P48" s="49" t="s">
        <v>78</v>
      </c>
      <c r="Q48" s="48" t="s">
        <v>79</v>
      </c>
      <c r="R48" s="50" t="s">
        <v>80</v>
      </c>
      <c r="S48" s="51"/>
      <c r="T48" s="52" t="s">
        <v>81</v>
      </c>
      <c r="U48" s="253" t="str">
        <f>IF(ISBLANK(S48),"",S48*12)</f>
        <v/>
      </c>
      <c r="V48" s="254"/>
      <c r="W48" s="255"/>
      <c r="X48" s="53" t="s">
        <v>74</v>
      </c>
      <c r="Y48" s="54" t="s">
        <v>75</v>
      </c>
      <c r="Z48" s="64" t="str">
        <f>IF(ISBLANK(S48),"",Z17)</f>
        <v/>
      </c>
      <c r="AA48" s="49" t="s">
        <v>78</v>
      </c>
      <c r="AB48" s="56" t="s">
        <v>76</v>
      </c>
      <c r="AC48" s="57" t="str">
        <f>IF(ISBLANK(S48),"",(H48-S48)/S48*100)</f>
        <v/>
      </c>
      <c r="AD48" s="3" t="s">
        <v>20</v>
      </c>
    </row>
    <row r="49" spans="2:30" ht="13.5" customHeight="1" x14ac:dyDescent="0.15">
      <c r="B49" s="233"/>
      <c r="C49" s="274"/>
      <c r="D49" s="210"/>
      <c r="E49" s="324"/>
      <c r="F49" s="48" t="s">
        <v>10</v>
      </c>
      <c r="G49" s="249" t="str">
        <f>IF(ISBLANK(H50),"",J50*O50)</f>
        <v/>
      </c>
      <c r="H49" s="249"/>
      <c r="I49" s="249"/>
      <c r="J49" s="249"/>
      <c r="K49" s="249"/>
      <c r="L49" s="249"/>
      <c r="M49" s="249"/>
      <c r="N49" s="249"/>
      <c r="O49" s="250"/>
      <c r="P49" s="49" t="s">
        <v>74</v>
      </c>
      <c r="Q49" s="48" t="s">
        <v>77</v>
      </c>
      <c r="R49" s="249" t="str">
        <f>IF(ISBLANK(S50),"",U50*Z50)</f>
        <v/>
      </c>
      <c r="S49" s="249"/>
      <c r="T49" s="249"/>
      <c r="U49" s="249"/>
      <c r="V49" s="249"/>
      <c r="W49" s="249"/>
      <c r="X49" s="249"/>
      <c r="Y49" s="249"/>
      <c r="Z49" s="250"/>
      <c r="AA49" s="49" t="s">
        <v>74</v>
      </c>
      <c r="AB49" s="251" t="str">
        <f>IF(ISBLANK(S50),"",G49-R49)</f>
        <v/>
      </c>
      <c r="AC49" s="252"/>
      <c r="AD49" s="3" t="s">
        <v>14</v>
      </c>
    </row>
    <row r="50" spans="2:30" ht="13.5" customHeight="1" x14ac:dyDescent="0.15">
      <c r="B50" s="235"/>
      <c r="C50" s="275"/>
      <c r="D50" s="325"/>
      <c r="E50" s="289"/>
      <c r="F50" s="58" t="s">
        <v>11</v>
      </c>
      <c r="G50" s="70" t="s">
        <v>80</v>
      </c>
      <c r="H50" s="71"/>
      <c r="I50" s="72" t="s">
        <v>81</v>
      </c>
      <c r="J50" s="312" t="str">
        <f>IF(ISBLANK(H50),"",H50*12)</f>
        <v/>
      </c>
      <c r="K50" s="313"/>
      <c r="L50" s="314"/>
      <c r="M50" s="73" t="s">
        <v>74</v>
      </c>
      <c r="N50" s="74" t="s">
        <v>75</v>
      </c>
      <c r="O50" s="75" t="str">
        <f>IF(ISBLANK(H50),"",O19)</f>
        <v/>
      </c>
      <c r="P50" s="76" t="s">
        <v>78</v>
      </c>
      <c r="Q50" s="58" t="s">
        <v>79</v>
      </c>
      <c r="R50" s="70" t="s">
        <v>80</v>
      </c>
      <c r="S50" s="71"/>
      <c r="T50" s="72" t="s">
        <v>81</v>
      </c>
      <c r="U50" s="312" t="str">
        <f>IF(ISBLANK(S50),"",S50*12)</f>
        <v/>
      </c>
      <c r="V50" s="313"/>
      <c r="W50" s="314"/>
      <c r="X50" s="73" t="s">
        <v>74</v>
      </c>
      <c r="Y50" s="74" t="s">
        <v>75</v>
      </c>
      <c r="Z50" s="75" t="str">
        <f>IF(ISBLANK(S50),"",Z19)</f>
        <v/>
      </c>
      <c r="AA50" s="76" t="s">
        <v>78</v>
      </c>
      <c r="AB50" s="77" t="s">
        <v>76</v>
      </c>
      <c r="AC50" s="78" t="str">
        <f>IF(ISBLANK(S50),"",(H50-S50)/S50*100)</f>
        <v/>
      </c>
      <c r="AD50" s="4" t="s">
        <v>20</v>
      </c>
    </row>
    <row r="51" spans="2:30" ht="13.5" customHeight="1" x14ac:dyDescent="0.15">
      <c r="B51" s="321" t="s">
        <v>23</v>
      </c>
      <c r="C51" s="322"/>
      <c r="D51" s="322"/>
      <c r="E51" s="323"/>
      <c r="F51" s="317">
        <f>IF(ISBLANK(G7),"",SUM(G1,G20,G22,G24))</f>
        <v>0</v>
      </c>
      <c r="G51" s="318"/>
      <c r="H51" s="318"/>
      <c r="I51" s="318"/>
      <c r="J51" s="318"/>
      <c r="K51" s="318"/>
      <c r="L51" s="318"/>
      <c r="M51" s="318"/>
      <c r="N51" s="318"/>
      <c r="O51" s="318"/>
      <c r="P51" s="81" t="s">
        <v>14</v>
      </c>
      <c r="Q51" s="317">
        <f>IF(ISBLANK(R7),"",SUM(R1,R20,R22,R24))</f>
        <v>0</v>
      </c>
      <c r="R51" s="318"/>
      <c r="S51" s="318"/>
      <c r="T51" s="318"/>
      <c r="U51" s="318"/>
      <c r="V51" s="318"/>
      <c r="W51" s="318"/>
      <c r="X51" s="318"/>
      <c r="Y51" s="318"/>
      <c r="Z51" s="318"/>
      <c r="AA51" s="82" t="s">
        <v>14</v>
      </c>
      <c r="AB51" s="319" t="str">
        <f>IF(ISBLANK(S9),"",F51-Q51)</f>
        <v/>
      </c>
      <c r="AC51" s="320"/>
      <c r="AD51" s="7" t="s">
        <v>14</v>
      </c>
    </row>
    <row r="52" spans="2:30" ht="24" customHeight="1" x14ac:dyDescent="0.15">
      <c r="B52" s="173" t="s">
        <v>259</v>
      </c>
      <c r="C52" s="174" t="s">
        <v>260</v>
      </c>
      <c r="D52" s="175" t="s">
        <v>262</v>
      </c>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row>
    <row r="53" spans="2:30" x14ac:dyDescent="0.15">
      <c r="C53" s="2" t="s">
        <v>24</v>
      </c>
      <c r="D53" s="1" t="s">
        <v>245</v>
      </c>
    </row>
    <row r="54" spans="2:30" x14ac:dyDescent="0.15">
      <c r="C54" s="2" t="s">
        <v>25</v>
      </c>
      <c r="D54" s="1" t="s">
        <v>8</v>
      </c>
    </row>
    <row r="55" spans="2:30" x14ac:dyDescent="0.15">
      <c r="C55" s="2" t="s">
        <v>26</v>
      </c>
      <c r="D55" s="1" t="s">
        <v>250</v>
      </c>
    </row>
  </sheetData>
  <mergeCells count="161">
    <mergeCell ref="D52:AD52"/>
    <mergeCell ref="AB49:AC49"/>
    <mergeCell ref="J50:L50"/>
    <mergeCell ref="U50:W50"/>
    <mergeCell ref="F51:O51"/>
    <mergeCell ref="Q51:Z51"/>
    <mergeCell ref="AB51:AC51"/>
    <mergeCell ref="B25:B50"/>
    <mergeCell ref="B51:E51"/>
    <mergeCell ref="D49:E50"/>
    <mergeCell ref="D47:E48"/>
    <mergeCell ref="D45:E46"/>
    <mergeCell ref="D43:E44"/>
    <mergeCell ref="D41:E42"/>
    <mergeCell ref="D39:E40"/>
    <mergeCell ref="C26:C37"/>
    <mergeCell ref="D36:E37"/>
    <mergeCell ref="D34:E35"/>
    <mergeCell ref="D32:E33"/>
    <mergeCell ref="D30:E31"/>
    <mergeCell ref="D28:E29"/>
    <mergeCell ref="D26:E27"/>
    <mergeCell ref="G26:O26"/>
    <mergeCell ref="R26:Z26"/>
    <mergeCell ref="AB26:AC26"/>
    <mergeCell ref="J27:L27"/>
    <mergeCell ref="U27:W27"/>
    <mergeCell ref="R25:Z25"/>
    <mergeCell ref="G25:O25"/>
    <mergeCell ref="AB25:AC25"/>
    <mergeCell ref="J48:L48"/>
    <mergeCell ref="U48:W48"/>
    <mergeCell ref="AB36:AC36"/>
    <mergeCell ref="J37:L37"/>
    <mergeCell ref="U37:W37"/>
    <mergeCell ref="J35:L35"/>
    <mergeCell ref="U35:W35"/>
    <mergeCell ref="G36:O36"/>
    <mergeCell ref="R36:Z36"/>
    <mergeCell ref="AB32:AC32"/>
    <mergeCell ref="J33:L33"/>
    <mergeCell ref="U33:W33"/>
    <mergeCell ref="G34:O34"/>
    <mergeCell ref="R34:Z34"/>
    <mergeCell ref="AB34:AC34"/>
    <mergeCell ref="J31:L31"/>
    <mergeCell ref="AB45:AC45"/>
    <mergeCell ref="J46:L46"/>
    <mergeCell ref="U46:W46"/>
    <mergeCell ref="AB47:AC47"/>
    <mergeCell ref="G38:O38"/>
    <mergeCell ref="R38:Z38"/>
    <mergeCell ref="AB38:AC38"/>
    <mergeCell ref="AB41:AC41"/>
    <mergeCell ref="AB43:AC43"/>
    <mergeCell ref="R39:Z39"/>
    <mergeCell ref="G39:O39"/>
    <mergeCell ref="AB39:AC39"/>
    <mergeCell ref="C39:C50"/>
    <mergeCell ref="J40:L40"/>
    <mergeCell ref="U40:W40"/>
    <mergeCell ref="G41:O41"/>
    <mergeCell ref="R41:Z41"/>
    <mergeCell ref="J44:L44"/>
    <mergeCell ref="U44:W44"/>
    <mergeCell ref="G45:O45"/>
    <mergeCell ref="R45:Z45"/>
    <mergeCell ref="J42:L42"/>
    <mergeCell ref="U42:W42"/>
    <mergeCell ref="G43:O43"/>
    <mergeCell ref="R43:Z43"/>
    <mergeCell ref="G49:O49"/>
    <mergeCell ref="R49:Z49"/>
    <mergeCell ref="G47:O47"/>
    <mergeCell ref="R47:Z47"/>
    <mergeCell ref="U31:W31"/>
    <mergeCell ref="G32:O32"/>
    <mergeCell ref="R32:Z32"/>
    <mergeCell ref="R28:Z28"/>
    <mergeCell ref="AB28:AC28"/>
    <mergeCell ref="J29:L29"/>
    <mergeCell ref="U29:W29"/>
    <mergeCell ref="G30:O30"/>
    <mergeCell ref="R30:Z30"/>
    <mergeCell ref="AB30:AC30"/>
    <mergeCell ref="G28:O28"/>
    <mergeCell ref="G24:O24"/>
    <mergeCell ref="R24:Z24"/>
    <mergeCell ref="AB24:AC24"/>
    <mergeCell ref="B22:E23"/>
    <mergeCell ref="G22:O22"/>
    <mergeCell ref="R22:Z22"/>
    <mergeCell ref="AB22:AC22"/>
    <mergeCell ref="G23:J23"/>
    <mergeCell ref="L23:M23"/>
    <mergeCell ref="N23:O23"/>
    <mergeCell ref="R23:U23"/>
    <mergeCell ref="W23:X23"/>
    <mergeCell ref="Y23:Z23"/>
    <mergeCell ref="R16:Z16"/>
    <mergeCell ref="AB16:AC16"/>
    <mergeCell ref="J17:L17"/>
    <mergeCell ref="U17:W17"/>
    <mergeCell ref="B20:E21"/>
    <mergeCell ref="G20:O20"/>
    <mergeCell ref="R20:Z20"/>
    <mergeCell ref="AB20:AC20"/>
    <mergeCell ref="G21:J21"/>
    <mergeCell ref="L21:M21"/>
    <mergeCell ref="N21:O21"/>
    <mergeCell ref="R21:U21"/>
    <mergeCell ref="W21:X21"/>
    <mergeCell ref="Y21:Z21"/>
    <mergeCell ref="R10:Z10"/>
    <mergeCell ref="AB10:AC10"/>
    <mergeCell ref="J11:L11"/>
    <mergeCell ref="U11:W11"/>
    <mergeCell ref="AB6:AD6"/>
    <mergeCell ref="B7:E7"/>
    <mergeCell ref="G7:O7"/>
    <mergeCell ref="R7:Z7"/>
    <mergeCell ref="AB7:AC7"/>
    <mergeCell ref="B8:B19"/>
    <mergeCell ref="C8:E9"/>
    <mergeCell ref="G8:O8"/>
    <mergeCell ref="R8:Z8"/>
    <mergeCell ref="AB8:AC8"/>
    <mergeCell ref="B3:E6"/>
    <mergeCell ref="F3:AA3"/>
    <mergeCell ref="C18:E19"/>
    <mergeCell ref="G18:O18"/>
    <mergeCell ref="R18:Z18"/>
    <mergeCell ref="AB18:AC18"/>
    <mergeCell ref="J19:L19"/>
    <mergeCell ref="U19:W19"/>
    <mergeCell ref="C16:E17"/>
    <mergeCell ref="G16:O16"/>
    <mergeCell ref="AB3:AD4"/>
    <mergeCell ref="F4:P4"/>
    <mergeCell ref="Q4:AA4"/>
    <mergeCell ref="F5:P5"/>
    <mergeCell ref="C14:E15"/>
    <mergeCell ref="G14:O14"/>
    <mergeCell ref="R14:Z14"/>
    <mergeCell ref="AB14:AC14"/>
    <mergeCell ref="J15:L15"/>
    <mergeCell ref="U15:W15"/>
    <mergeCell ref="C12:E13"/>
    <mergeCell ref="G12:O12"/>
    <mergeCell ref="R12:Z12"/>
    <mergeCell ref="AB12:AC12"/>
    <mergeCell ref="J13:L13"/>
    <mergeCell ref="U13:W13"/>
    <mergeCell ref="Q5:AA5"/>
    <mergeCell ref="AB5:AD5"/>
    <mergeCell ref="F6:P6"/>
    <mergeCell ref="Q6:AA6"/>
    <mergeCell ref="J9:L9"/>
    <mergeCell ref="U9:W9"/>
    <mergeCell ref="C10:E11"/>
    <mergeCell ref="G10:O10"/>
  </mergeCells>
  <phoneticPr fontId="1"/>
  <pageMargins left="0.78740157480314965" right="0.47244094488188981" top="0.78740157480314965" bottom="0.78740157480314965" header="0.51181102362204722" footer="0.51181102362204722"/>
  <pageSetup paperSize="9" fitToWidth="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1"/>
    <pageSetUpPr fitToPage="1"/>
  </sheetPr>
  <dimension ref="B2:I28"/>
  <sheetViews>
    <sheetView view="pageBreakPreview" topLeftCell="A23" zoomScaleNormal="100" zoomScaleSheetLayoutView="100" workbookViewId="0">
      <selection activeCell="E33" sqref="E33"/>
    </sheetView>
  </sheetViews>
  <sheetFormatPr defaultColWidth="9" defaultRowHeight="13.5" x14ac:dyDescent="0.15"/>
  <cols>
    <col min="1" max="1" width="9" style="34"/>
    <col min="2" max="2" width="3.375" style="34" customWidth="1"/>
    <col min="3" max="4" width="6.125" style="34" customWidth="1"/>
    <col min="5" max="6" width="17.625" style="34" customWidth="1"/>
    <col min="7" max="8" width="9.125" style="34" customWidth="1"/>
    <col min="9" max="9" width="17.625" style="34" customWidth="1"/>
    <col min="10" max="16384" width="9" style="34"/>
  </cols>
  <sheetData>
    <row r="2" spans="2:9" ht="16.149999999999999" customHeight="1" x14ac:dyDescent="0.15">
      <c r="B2" s="35" t="s">
        <v>254</v>
      </c>
      <c r="I2" s="31"/>
    </row>
    <row r="3" spans="2:9" ht="30.6" customHeight="1" x14ac:dyDescent="0.15">
      <c r="D3" s="37"/>
      <c r="E3" s="37"/>
      <c r="F3" s="38"/>
      <c r="G3" s="39" t="s">
        <v>27</v>
      </c>
      <c r="H3" s="340" t="str">
        <f>IF('１　事業活動収支'!$P$4=0,"",'１　事業活動収支'!$P$4)</f>
        <v/>
      </c>
      <c r="I3" s="340"/>
    </row>
    <row r="4" spans="2:9" ht="27" customHeight="1" x14ac:dyDescent="0.15">
      <c r="E4" s="359" t="s">
        <v>243</v>
      </c>
      <c r="F4" s="359"/>
      <c r="I4" s="36" t="s">
        <v>57</v>
      </c>
    </row>
    <row r="5" spans="2:9" ht="24.6" customHeight="1" x14ac:dyDescent="0.15">
      <c r="B5" s="353" t="s">
        <v>0</v>
      </c>
      <c r="C5" s="354"/>
      <c r="D5" s="355"/>
      <c r="E5" s="159" t="str">
        <f ca="1">TEXT(EDATE(TODAY(),9), "ggge") &amp; "年度入学生"</f>
        <v>令和7年度入学生</v>
      </c>
      <c r="F5" s="109" t="str">
        <f ca="1">TEXT(EDATE(TODAY(),-3), "ggge") &amp; "年度入学生"</f>
        <v>令和6年度入学生</v>
      </c>
      <c r="G5" s="351" t="s">
        <v>64</v>
      </c>
      <c r="H5" s="352"/>
      <c r="I5" s="40" t="s">
        <v>58</v>
      </c>
    </row>
    <row r="6" spans="2:9" ht="24.6" customHeight="1" x14ac:dyDescent="0.15">
      <c r="B6" s="356"/>
      <c r="C6" s="357"/>
      <c r="D6" s="358"/>
      <c r="E6" s="111" t="s">
        <v>247</v>
      </c>
      <c r="F6" s="110" t="s">
        <v>246</v>
      </c>
      <c r="G6" s="349" t="s">
        <v>56</v>
      </c>
      <c r="H6" s="350"/>
      <c r="I6" s="45" t="s">
        <v>63</v>
      </c>
    </row>
    <row r="7" spans="2:9" ht="21.6" customHeight="1" x14ac:dyDescent="0.15">
      <c r="B7" s="343" t="s">
        <v>5</v>
      </c>
      <c r="C7" s="344"/>
      <c r="D7" s="43" t="s">
        <v>65</v>
      </c>
      <c r="E7" s="154" t="str">
        <f>IF(ISBLANK('２学費変更内容（〇〇学科・〇〇コース）'!G21),"",'２学費変更内容（〇〇学科・〇〇コース）'!G21)</f>
        <v/>
      </c>
      <c r="F7" s="154" t="str">
        <f>IF(ISBLANK('２学費変更内容（〇〇学科・〇〇コース）'!R21),"",'２学費変更内容（〇〇学科・〇〇コース）'!R21)</f>
        <v/>
      </c>
      <c r="G7" s="345" t="str">
        <f>IF(ISERROR(E7-F7),"",E7-F7)</f>
        <v/>
      </c>
      <c r="H7" s="346"/>
      <c r="I7" s="41" t="str">
        <f>IF(ISERROR((E7-F7)/F7),"",(E7-F7)/F7*100)</f>
        <v/>
      </c>
    </row>
    <row r="8" spans="2:9" ht="24" customHeight="1" x14ac:dyDescent="0.15">
      <c r="B8" s="341" t="s">
        <v>55</v>
      </c>
      <c r="C8" s="342"/>
      <c r="D8" s="44" t="s">
        <v>66</v>
      </c>
      <c r="E8" s="155" t="str">
        <f>IF(ISBLANK('２学費変更内容（〇〇学科・〇〇コース）'!G23),"",'２学費変更内容（〇〇学科・〇〇コース）'!G23)</f>
        <v/>
      </c>
      <c r="F8" s="147" t="str">
        <f>IF(ISBLANK('２学費変更内容（〇〇学科・〇〇コース）'!R23),"",'２学費変更内容（〇〇学科・〇〇コース）'!R23)</f>
        <v/>
      </c>
      <c r="G8" s="347" t="str">
        <f>IF(ISERROR(E8-F8),"",E8-F8)</f>
        <v/>
      </c>
      <c r="H8" s="348"/>
      <c r="I8" s="42" t="str">
        <f>IF(ISERROR((E8-F8)/F8),"",(E8-F8)/F8*100)</f>
        <v/>
      </c>
    </row>
    <row r="9" spans="2:9" ht="19.149999999999999" customHeight="1" x14ac:dyDescent="0.15">
      <c r="B9" s="366" t="s">
        <v>4</v>
      </c>
      <c r="C9" s="336" t="s">
        <v>59</v>
      </c>
      <c r="D9" s="338" t="s">
        <v>67</v>
      </c>
      <c r="E9" s="112"/>
      <c r="F9" s="86"/>
      <c r="G9" s="332" t="str">
        <f>IF(ISBLANK(E9),"",E9-F9)</f>
        <v/>
      </c>
      <c r="H9" s="333"/>
      <c r="I9" s="330" t="str">
        <f>IF(ISERROR((E9-F9)/F9),"",(E9-F9)/F9*100)</f>
        <v/>
      </c>
    </row>
    <row r="10" spans="2:9" ht="19.149999999999999" customHeight="1" x14ac:dyDescent="0.15">
      <c r="B10" s="367"/>
      <c r="C10" s="337"/>
      <c r="D10" s="339"/>
      <c r="E10" s="113" t="str">
        <f ca="1">"（"&amp;TEXT(EDATE(TODAY(),9), "ggge") &amp; "年度徴収分）"</f>
        <v>（令和7年度徴収分）</v>
      </c>
      <c r="F10" s="87" t="str">
        <f ca="1">"（"&amp;TEXT(EDATE(TODAY(),-3), "ggge") &amp; "年度徴収分）"</f>
        <v>（令和6年度徴収分）</v>
      </c>
      <c r="G10" s="334" t="str">
        <f ca="1">IF(ISERROR(E10-F10),"",E10-F10)</f>
        <v/>
      </c>
      <c r="H10" s="335"/>
      <c r="I10" s="331"/>
    </row>
    <row r="11" spans="2:9" ht="19.149999999999999" customHeight="1" x14ac:dyDescent="0.15">
      <c r="B11" s="367"/>
      <c r="C11" s="336" t="s">
        <v>60</v>
      </c>
      <c r="D11" s="338" t="s">
        <v>68</v>
      </c>
      <c r="E11" s="112"/>
      <c r="F11" s="86"/>
      <c r="G11" s="332" t="str">
        <f>IF(ISBLANK(E11),"",E11-F11)</f>
        <v/>
      </c>
      <c r="H11" s="333"/>
      <c r="I11" s="330" t="str">
        <f>IF(ISERROR((E11-F11)/F11),"",(E11-F11)/F11*100)</f>
        <v/>
      </c>
    </row>
    <row r="12" spans="2:9" ht="19.149999999999999" customHeight="1" x14ac:dyDescent="0.15">
      <c r="B12" s="367"/>
      <c r="C12" s="337"/>
      <c r="D12" s="339"/>
      <c r="E12" s="113" t="str">
        <f ca="1">"（"&amp;TEXT(EDATE(TODAY(),21), "ggge") &amp; "年度徴収分）"</f>
        <v>（令和8年度徴収分）</v>
      </c>
      <c r="F12" s="87" t="str">
        <f ca="1">E10</f>
        <v>（令和7年度徴収分）</v>
      </c>
      <c r="G12" s="334" t="str">
        <f ca="1">IF(ISERROR(E12-F12),"",E12-F12)</f>
        <v/>
      </c>
      <c r="H12" s="335"/>
      <c r="I12" s="331"/>
    </row>
    <row r="13" spans="2:9" ht="19.149999999999999" customHeight="1" x14ac:dyDescent="0.15">
      <c r="B13" s="367"/>
      <c r="C13" s="336" t="s">
        <v>61</v>
      </c>
      <c r="D13" s="338" t="s">
        <v>69</v>
      </c>
      <c r="E13" s="112"/>
      <c r="F13" s="86"/>
      <c r="G13" s="332" t="str">
        <f>IF(ISBLANK(E13),"",E13-F13)</f>
        <v/>
      </c>
      <c r="H13" s="333"/>
      <c r="I13" s="330" t="str">
        <f>IF(ISERROR((E13-F13)/F13),"",(E13-F13)/F13*100)</f>
        <v/>
      </c>
    </row>
    <row r="14" spans="2:9" ht="19.149999999999999" customHeight="1" x14ac:dyDescent="0.15">
      <c r="B14" s="367"/>
      <c r="C14" s="337"/>
      <c r="D14" s="339"/>
      <c r="E14" s="113" t="str">
        <f ca="1">"（"&amp;TEXT(EDATE(TODAY(),33), "ggge") &amp; "年度徴収分）"</f>
        <v>（令和9年度徴収分）</v>
      </c>
      <c r="F14" s="87" t="str">
        <f ca="1">E12</f>
        <v>（令和8年度徴収分）</v>
      </c>
      <c r="G14" s="334" t="str">
        <f ca="1">IF(ISERROR(E14-F14),"",E14-F14)</f>
        <v/>
      </c>
      <c r="H14" s="335"/>
      <c r="I14" s="331"/>
    </row>
    <row r="15" spans="2:9" ht="19.149999999999999" customHeight="1" x14ac:dyDescent="0.15">
      <c r="B15" s="367"/>
      <c r="C15" s="336" t="s">
        <v>71</v>
      </c>
      <c r="D15" s="338" t="s">
        <v>62</v>
      </c>
      <c r="E15" s="112"/>
      <c r="F15" s="86"/>
      <c r="G15" s="332" t="str">
        <f>IF(ISBLANK(E15),"",E15-F15)</f>
        <v/>
      </c>
      <c r="H15" s="333"/>
      <c r="I15" s="330" t="str">
        <f>IF(ISERROR((E15-F15)/F15),"",(E15-F15)/F15*100)</f>
        <v/>
      </c>
    </row>
    <row r="16" spans="2:9" ht="19.149999999999999" customHeight="1" x14ac:dyDescent="0.15">
      <c r="B16" s="367"/>
      <c r="C16" s="337"/>
      <c r="D16" s="339"/>
      <c r="E16" s="113" t="str">
        <f ca="1">"（"&amp;TEXT(EDATE(TODAY(),45), "ggge") &amp; "年度徴収分）"</f>
        <v>（令和10年度徴収分）</v>
      </c>
      <c r="F16" s="87" t="str">
        <f ca="1">E14</f>
        <v>（令和9年度徴収分）</v>
      </c>
      <c r="G16" s="334" t="str">
        <f ca="1">IF(ISERROR(E16-F16),"",E16-F16)</f>
        <v/>
      </c>
      <c r="H16" s="335"/>
      <c r="I16" s="331"/>
    </row>
    <row r="17" spans="2:9" ht="19.149999999999999" customHeight="1" x14ac:dyDescent="0.15">
      <c r="B17" s="366" t="s">
        <v>70</v>
      </c>
      <c r="C17" s="336" t="s">
        <v>59</v>
      </c>
      <c r="D17" s="338" t="s">
        <v>251</v>
      </c>
      <c r="E17" s="112"/>
      <c r="F17" s="86"/>
      <c r="G17" s="332" t="str">
        <f>IF(ISBLANK(E17),"",E17-F17)</f>
        <v/>
      </c>
      <c r="H17" s="333"/>
      <c r="I17" s="330" t="str">
        <f>IF(ISERROR((E17-F17)/F17),"",(E17-F17)/F17*100)</f>
        <v/>
      </c>
    </row>
    <row r="18" spans="2:9" ht="19.149999999999999" customHeight="1" x14ac:dyDescent="0.15">
      <c r="B18" s="367"/>
      <c r="C18" s="337"/>
      <c r="D18" s="339"/>
      <c r="E18" s="113" t="str">
        <f ca="1">E10</f>
        <v>（令和7年度徴収分）</v>
      </c>
      <c r="F18" s="87" t="str">
        <f ca="1">F10</f>
        <v>（令和6年度徴収分）</v>
      </c>
      <c r="G18" s="334" t="str">
        <f ca="1">IF(ISERROR(E18-F18),"",E18-F18)</f>
        <v/>
      </c>
      <c r="H18" s="335"/>
      <c r="I18" s="331"/>
    </row>
    <row r="19" spans="2:9" ht="19.149999999999999" customHeight="1" x14ac:dyDescent="0.15">
      <c r="B19" s="367"/>
      <c r="C19" s="336" t="s">
        <v>60</v>
      </c>
      <c r="D19" s="338" t="s">
        <v>252</v>
      </c>
      <c r="E19" s="112"/>
      <c r="F19" s="86"/>
      <c r="G19" s="332" t="str">
        <f>IF(ISBLANK(E19),"",E19-F19)</f>
        <v/>
      </c>
      <c r="H19" s="333"/>
      <c r="I19" s="330" t="str">
        <f>IF(ISERROR((E19-F19)/F19),"",(E19-F19)/F19*100)</f>
        <v/>
      </c>
    </row>
    <row r="20" spans="2:9" ht="19.149999999999999" customHeight="1" x14ac:dyDescent="0.15">
      <c r="B20" s="367"/>
      <c r="C20" s="337"/>
      <c r="D20" s="339"/>
      <c r="E20" s="113" t="str">
        <f ca="1">E12</f>
        <v>（令和8年度徴収分）</v>
      </c>
      <c r="F20" s="87" t="str">
        <f ca="1">F12</f>
        <v>（令和7年度徴収分）</v>
      </c>
      <c r="G20" s="334" t="str">
        <f ca="1">IF(ISERROR(E20-F20),"",E20-F20)</f>
        <v/>
      </c>
      <c r="H20" s="335"/>
      <c r="I20" s="331"/>
    </row>
    <row r="21" spans="2:9" ht="19.149999999999999" customHeight="1" x14ac:dyDescent="0.15">
      <c r="B21" s="367"/>
      <c r="C21" s="336" t="s">
        <v>61</v>
      </c>
      <c r="D21" s="338" t="s">
        <v>72</v>
      </c>
      <c r="E21" s="112"/>
      <c r="F21" s="86"/>
      <c r="G21" s="332" t="str">
        <f>IF(ISBLANK(E21),"",E21-F21)</f>
        <v/>
      </c>
      <c r="H21" s="333"/>
      <c r="I21" s="330" t="str">
        <f>IF(ISERROR((E21-F21)/F21),"",(E21-F21)/F21*100)</f>
        <v/>
      </c>
    </row>
    <row r="22" spans="2:9" ht="19.149999999999999" customHeight="1" x14ac:dyDescent="0.15">
      <c r="B22" s="367"/>
      <c r="C22" s="337"/>
      <c r="D22" s="339"/>
      <c r="E22" s="113" t="str">
        <f ca="1">E14</f>
        <v>（令和9年度徴収分）</v>
      </c>
      <c r="F22" s="87" t="str">
        <f ca="1">F14</f>
        <v>（令和8年度徴収分）</v>
      </c>
      <c r="G22" s="334" t="str">
        <f ca="1">IF(ISERROR(E22-F22),"",E22-F22)</f>
        <v/>
      </c>
      <c r="H22" s="335"/>
      <c r="I22" s="331"/>
    </row>
    <row r="23" spans="2:9" ht="19.149999999999999" customHeight="1" x14ac:dyDescent="0.15">
      <c r="B23" s="367"/>
      <c r="C23" s="336" t="s">
        <v>71</v>
      </c>
      <c r="D23" s="338" t="s">
        <v>73</v>
      </c>
      <c r="E23" s="112"/>
      <c r="F23" s="86"/>
      <c r="G23" s="332" t="str">
        <f>IF(ISBLANK(E23),"",E23-F23)</f>
        <v/>
      </c>
      <c r="H23" s="333"/>
      <c r="I23" s="330" t="str">
        <f>IF(ISERROR((E23-F23)/F23),"",(E23-F23)/F23*100)</f>
        <v/>
      </c>
    </row>
    <row r="24" spans="2:9" ht="19.149999999999999" customHeight="1" x14ac:dyDescent="0.15">
      <c r="B24" s="367"/>
      <c r="C24" s="337"/>
      <c r="D24" s="339"/>
      <c r="E24" s="113" t="str">
        <f ca="1">E16</f>
        <v>（令和10年度徴収分）</v>
      </c>
      <c r="F24" s="87" t="str">
        <f ca="1">F16</f>
        <v>（令和9年度徴収分）</v>
      </c>
      <c r="G24" s="334" t="str">
        <f ca="1">IF(ISERROR(E24-F24),"",E24-F24)</f>
        <v/>
      </c>
      <c r="H24" s="335"/>
      <c r="I24" s="331"/>
    </row>
    <row r="25" spans="2:9" ht="15.6" customHeight="1" x14ac:dyDescent="0.15">
      <c r="B25" s="360" t="s">
        <v>175</v>
      </c>
      <c r="C25" s="361"/>
      <c r="D25" s="361"/>
      <c r="E25" s="364">
        <f>IF(ISBLANK(#REF!),"",SUM(E7:E9)+E11+E13+E15+E17+E19+E21+E23)</f>
        <v>0</v>
      </c>
      <c r="F25" s="364">
        <f>IF(ISBLANK(#REF!),"",SUM(F7:F9)+F11+F13+F15+F17+F19+F21+F23)</f>
        <v>0</v>
      </c>
      <c r="G25" s="362">
        <f>IF(ISERROR(E25-F25),"",E25-F25)</f>
        <v>0</v>
      </c>
      <c r="H25" s="362"/>
      <c r="I25" s="372" t="str">
        <f>IF(ISERROR((E25-F25)/F25),"",(E25-F25)/F25*100)</f>
        <v/>
      </c>
    </row>
    <row r="26" spans="2:9" ht="15.6" customHeight="1" x14ac:dyDescent="0.15">
      <c r="B26" s="369" t="s">
        <v>253</v>
      </c>
      <c r="C26" s="370"/>
      <c r="D26" s="371"/>
      <c r="E26" s="365"/>
      <c r="F26" s="365"/>
      <c r="G26" s="363">
        <f>IF(ISERROR(E26-F26),"",E26-F26)</f>
        <v>0</v>
      </c>
      <c r="H26" s="363"/>
      <c r="I26" s="373"/>
    </row>
    <row r="27" spans="2:9" ht="27" customHeight="1" x14ac:dyDescent="0.15">
      <c r="B27" s="368" t="s">
        <v>210</v>
      </c>
      <c r="C27" s="368"/>
      <c r="D27" s="368"/>
      <c r="E27" s="156"/>
      <c r="F27" s="156"/>
      <c r="G27" s="152"/>
      <c r="H27" s="152"/>
      <c r="I27" s="153"/>
    </row>
    <row r="28" spans="2:9" ht="27" customHeight="1" x14ac:dyDescent="0.15">
      <c r="B28" s="173" t="s">
        <v>259</v>
      </c>
      <c r="C28" s="301" t="s">
        <v>263</v>
      </c>
      <c r="D28" s="301"/>
      <c r="E28" s="301"/>
      <c r="F28" s="301"/>
      <c r="G28" s="301"/>
      <c r="H28" s="301"/>
      <c r="I28" s="301"/>
    </row>
  </sheetData>
  <mergeCells count="51">
    <mergeCell ref="C28:I28"/>
    <mergeCell ref="B27:D27"/>
    <mergeCell ref="I19:I20"/>
    <mergeCell ref="C21:C22"/>
    <mergeCell ref="D21:D22"/>
    <mergeCell ref="G21:H22"/>
    <mergeCell ref="I21:I22"/>
    <mergeCell ref="C19:C20"/>
    <mergeCell ref="D19:D20"/>
    <mergeCell ref="G19:H20"/>
    <mergeCell ref="E25:E26"/>
    <mergeCell ref="B26:D26"/>
    <mergeCell ref="I25:I26"/>
    <mergeCell ref="B25:D25"/>
    <mergeCell ref="G25:H26"/>
    <mergeCell ref="F25:F26"/>
    <mergeCell ref="D11:D12"/>
    <mergeCell ref="C15:C16"/>
    <mergeCell ref="D15:D16"/>
    <mergeCell ref="C11:C12"/>
    <mergeCell ref="D13:D14"/>
    <mergeCell ref="C13:C14"/>
    <mergeCell ref="B9:B16"/>
    <mergeCell ref="B17:B24"/>
    <mergeCell ref="G9:H10"/>
    <mergeCell ref="D9:D10"/>
    <mergeCell ref="C9:C10"/>
    <mergeCell ref="C17:C18"/>
    <mergeCell ref="D17:D18"/>
    <mergeCell ref="H3:I3"/>
    <mergeCell ref="B8:C8"/>
    <mergeCell ref="B7:C7"/>
    <mergeCell ref="G7:H7"/>
    <mergeCell ref="G8:H8"/>
    <mergeCell ref="G6:H6"/>
    <mergeCell ref="G5:H5"/>
    <mergeCell ref="B5:D6"/>
    <mergeCell ref="E4:F4"/>
    <mergeCell ref="I23:I24"/>
    <mergeCell ref="C23:C24"/>
    <mergeCell ref="D23:D24"/>
    <mergeCell ref="G23:H24"/>
    <mergeCell ref="I13:I14"/>
    <mergeCell ref="G17:H18"/>
    <mergeCell ref="I17:I18"/>
    <mergeCell ref="I11:I12"/>
    <mergeCell ref="I9:I10"/>
    <mergeCell ref="G11:H12"/>
    <mergeCell ref="G15:H16"/>
    <mergeCell ref="I15:I16"/>
    <mergeCell ref="G13:H14"/>
  </mergeCells>
  <phoneticPr fontId="1"/>
  <pageMargins left="0.75" right="0.75" top="1" bottom="1" header="0.51200000000000001" footer="0.51200000000000001"/>
  <pageSetup paperSize="9"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9F717-AB9B-43C9-9AF8-CFFAEBCC3B2E}">
  <sheetPr>
    <tabColor indexed="51"/>
    <pageSetUpPr fitToPage="1"/>
  </sheetPr>
  <dimension ref="B2:R37"/>
  <sheetViews>
    <sheetView view="pageBreakPreview" topLeftCell="A26" zoomScaleNormal="100" zoomScaleSheetLayoutView="100" workbookViewId="0">
      <selection activeCell="B29" sqref="B29"/>
    </sheetView>
  </sheetViews>
  <sheetFormatPr defaultColWidth="9" defaultRowHeight="10.5" x14ac:dyDescent="0.15"/>
  <cols>
    <col min="1" max="1" width="9" style="1"/>
    <col min="2" max="3" width="3.375" style="1" customWidth="1"/>
    <col min="4" max="4" width="8.125" style="1" customWidth="1"/>
    <col min="5" max="5" width="9.25" style="1" customWidth="1"/>
    <col min="6" max="6" width="5.625" style="1" customWidth="1"/>
    <col min="7" max="8" width="2.625" style="1" customWidth="1"/>
    <col min="9" max="9" width="4.625" style="1" customWidth="1"/>
    <col min="10" max="11" width="2.625" style="1" customWidth="1"/>
    <col min="12" max="12" width="9.25" style="1" customWidth="1"/>
    <col min="13" max="13" width="3.375" style="1" customWidth="1"/>
    <col min="14" max="14" width="12.625" style="1" customWidth="1"/>
    <col min="15" max="15" width="14.125" style="1" customWidth="1"/>
    <col min="16" max="16" width="2.625" style="1" customWidth="1"/>
    <col min="17" max="17" width="3.375" style="1" bestFit="1" customWidth="1"/>
    <col min="18" max="16384" width="9" style="1"/>
  </cols>
  <sheetData>
    <row r="2" spans="2:16" ht="24" customHeight="1" x14ac:dyDescent="0.15">
      <c r="B2" s="35" t="s">
        <v>255</v>
      </c>
      <c r="P2" s="31" t="str">
        <f>IF([2]様式１!$P$4=0,"",[2]様式１!$P$4)</f>
        <v/>
      </c>
    </row>
    <row r="3" spans="2:16" ht="15.6" customHeight="1" x14ac:dyDescent="0.15">
      <c r="B3" s="32" t="str">
        <f ca="1">"（１）　施設及び設備（"&amp;TEXT(EDATE(TODAY(),9), "ggge") &amp; "年度）"</f>
        <v>（１）　施設及び設備（令和7年度）</v>
      </c>
    </row>
    <row r="4" spans="2:16" ht="12" customHeight="1" x14ac:dyDescent="0.15">
      <c r="C4" s="32" t="s">
        <v>178</v>
      </c>
    </row>
    <row r="5" spans="2:16" ht="24" customHeight="1" x14ac:dyDescent="0.15">
      <c r="C5" s="321"/>
      <c r="D5" s="322"/>
      <c r="E5" s="322"/>
      <c r="F5" s="374" t="s">
        <v>179</v>
      </c>
      <c r="G5" s="322"/>
      <c r="H5" s="322"/>
      <c r="I5" s="322"/>
      <c r="J5" s="322"/>
      <c r="K5" s="322"/>
      <c r="L5" s="375"/>
      <c r="M5" s="322" t="s">
        <v>10</v>
      </c>
      <c r="N5" s="322"/>
      <c r="O5" s="322"/>
      <c r="P5" s="323"/>
    </row>
    <row r="6" spans="2:16" ht="24" customHeight="1" x14ac:dyDescent="0.15">
      <c r="C6" s="120" t="s">
        <v>180</v>
      </c>
      <c r="D6" s="376" t="s">
        <v>181</v>
      </c>
      <c r="E6" s="376"/>
      <c r="F6" s="377"/>
      <c r="G6" s="378"/>
      <c r="H6" s="378"/>
      <c r="I6" s="378"/>
      <c r="J6" s="378"/>
      <c r="K6" s="378"/>
      <c r="L6" s="379"/>
      <c r="M6" s="380"/>
      <c r="N6" s="380"/>
      <c r="O6" s="380"/>
      <c r="P6" s="121" t="s">
        <v>14</v>
      </c>
    </row>
    <row r="7" spans="2:16" ht="24" customHeight="1" x14ac:dyDescent="0.15">
      <c r="C7" s="122" t="s">
        <v>182</v>
      </c>
      <c r="D7" s="381" t="s">
        <v>183</v>
      </c>
      <c r="E7" s="381"/>
      <c r="F7" s="382"/>
      <c r="G7" s="383"/>
      <c r="H7" s="383"/>
      <c r="I7" s="383"/>
      <c r="J7" s="383"/>
      <c r="K7" s="383"/>
      <c r="L7" s="384"/>
      <c r="M7" s="385"/>
      <c r="N7" s="385"/>
      <c r="O7" s="385"/>
      <c r="P7" s="124" t="s">
        <v>14</v>
      </c>
    </row>
    <row r="8" spans="2:16" ht="24" customHeight="1" x14ac:dyDescent="0.15">
      <c r="C8" s="122" t="s">
        <v>184</v>
      </c>
      <c r="D8" s="381" t="s">
        <v>185</v>
      </c>
      <c r="E8" s="381"/>
      <c r="F8" s="382"/>
      <c r="G8" s="383"/>
      <c r="H8" s="383"/>
      <c r="I8" s="383"/>
      <c r="J8" s="383"/>
      <c r="K8" s="383"/>
      <c r="L8" s="384"/>
      <c r="M8" s="385"/>
      <c r="N8" s="385"/>
      <c r="O8" s="385"/>
      <c r="P8" s="124" t="s">
        <v>14</v>
      </c>
    </row>
    <row r="9" spans="2:16" ht="24" customHeight="1" x14ac:dyDescent="0.15">
      <c r="C9" s="125" t="s">
        <v>186</v>
      </c>
      <c r="D9" s="386" t="s">
        <v>187</v>
      </c>
      <c r="E9" s="386"/>
      <c r="F9" s="382"/>
      <c r="G9" s="383"/>
      <c r="H9" s="383"/>
      <c r="I9" s="383"/>
      <c r="J9" s="383"/>
      <c r="K9" s="383"/>
      <c r="L9" s="384"/>
      <c r="M9" s="385"/>
      <c r="N9" s="385"/>
      <c r="O9" s="385"/>
      <c r="P9" s="124" t="s">
        <v>14</v>
      </c>
    </row>
    <row r="10" spans="2:16" ht="24" customHeight="1" x14ac:dyDescent="0.15">
      <c r="C10" s="118"/>
      <c r="D10" s="387"/>
      <c r="E10" s="387"/>
      <c r="F10" s="382"/>
      <c r="G10" s="383"/>
      <c r="H10" s="383"/>
      <c r="I10" s="383"/>
      <c r="J10" s="383"/>
      <c r="K10" s="383"/>
      <c r="L10" s="384"/>
      <c r="M10" s="385"/>
      <c r="N10" s="385"/>
      <c r="O10" s="385"/>
      <c r="P10" s="124" t="s">
        <v>14</v>
      </c>
    </row>
    <row r="11" spans="2:16" ht="24" customHeight="1" x14ac:dyDescent="0.15">
      <c r="C11" s="118"/>
      <c r="D11" s="387"/>
      <c r="E11" s="387"/>
      <c r="F11" s="382"/>
      <c r="G11" s="383"/>
      <c r="H11" s="383"/>
      <c r="I11" s="383"/>
      <c r="J11" s="383"/>
      <c r="K11" s="383"/>
      <c r="L11" s="384"/>
      <c r="M11" s="385"/>
      <c r="N11" s="385"/>
      <c r="O11" s="385"/>
      <c r="P11" s="124" t="s">
        <v>14</v>
      </c>
    </row>
    <row r="12" spans="2:16" ht="24" customHeight="1" x14ac:dyDescent="0.15">
      <c r="C12" s="126"/>
      <c r="D12" s="388"/>
      <c r="E12" s="388"/>
      <c r="F12" s="389"/>
      <c r="G12" s="390"/>
      <c r="H12" s="390"/>
      <c r="I12" s="390"/>
      <c r="J12" s="390"/>
      <c r="K12" s="390"/>
      <c r="L12" s="391"/>
      <c r="M12" s="392"/>
      <c r="N12" s="392"/>
      <c r="O12" s="392"/>
      <c r="P12" s="127" t="s">
        <v>14</v>
      </c>
    </row>
    <row r="13" spans="2:16" ht="24" customHeight="1" x14ac:dyDescent="0.15">
      <c r="C13" s="11"/>
      <c r="D13" s="11"/>
      <c r="E13" s="11"/>
      <c r="F13" s="11"/>
      <c r="G13" s="11"/>
      <c r="H13" s="11"/>
      <c r="I13" s="11"/>
      <c r="J13" s="11"/>
      <c r="K13" s="11"/>
      <c r="L13" s="11"/>
      <c r="M13" s="128" t="s">
        <v>188</v>
      </c>
      <c r="N13" s="393" t="str">
        <f>IF(AND(ISBLANK(M6),ISBLANK(M7),ISBLANK(M8),ISBLANK(M9)),"",SUM(M6:O12))</f>
        <v/>
      </c>
      <c r="O13" s="393"/>
      <c r="P13" s="129" t="s">
        <v>14</v>
      </c>
    </row>
    <row r="14" spans="2:16" ht="11.25" x14ac:dyDescent="0.15">
      <c r="C14" s="32" t="s">
        <v>189</v>
      </c>
      <c r="D14" s="11"/>
      <c r="E14" s="11"/>
      <c r="F14" s="11"/>
      <c r="G14" s="11"/>
      <c r="H14" s="11"/>
      <c r="I14" s="11"/>
      <c r="J14" s="11"/>
      <c r="K14" s="11"/>
      <c r="L14" s="11"/>
      <c r="M14" s="11"/>
      <c r="N14" s="11"/>
      <c r="O14" s="11"/>
      <c r="P14" s="11"/>
    </row>
    <row r="15" spans="2:16" ht="24" customHeight="1" x14ac:dyDescent="0.15">
      <c r="C15" s="321"/>
      <c r="D15" s="322"/>
      <c r="E15" s="322"/>
      <c r="F15" s="374" t="s">
        <v>190</v>
      </c>
      <c r="G15" s="322"/>
      <c r="H15" s="322"/>
      <c r="I15" s="322"/>
      <c r="J15" s="322"/>
      <c r="K15" s="322"/>
      <c r="L15" s="375"/>
      <c r="M15" s="322" t="s">
        <v>10</v>
      </c>
      <c r="N15" s="322"/>
      <c r="O15" s="322"/>
      <c r="P15" s="323"/>
    </row>
    <row r="16" spans="2:16" ht="24" customHeight="1" x14ac:dyDescent="0.15">
      <c r="C16" s="130" t="s">
        <v>180</v>
      </c>
      <c r="D16" s="394" t="s">
        <v>191</v>
      </c>
      <c r="E16" s="394"/>
      <c r="F16" s="377"/>
      <c r="G16" s="378"/>
      <c r="H16" s="378"/>
      <c r="I16" s="378"/>
      <c r="J16" s="378"/>
      <c r="K16" s="378"/>
      <c r="L16" s="379"/>
      <c r="M16" s="395"/>
      <c r="N16" s="395"/>
      <c r="O16" s="395"/>
      <c r="P16" s="133" t="s">
        <v>14</v>
      </c>
    </row>
    <row r="17" spans="2:18" ht="24" customHeight="1" x14ac:dyDescent="0.15">
      <c r="C17" s="122" t="s">
        <v>182</v>
      </c>
      <c r="D17" s="381" t="s">
        <v>192</v>
      </c>
      <c r="E17" s="381"/>
      <c r="F17" s="382"/>
      <c r="G17" s="383"/>
      <c r="H17" s="383"/>
      <c r="I17" s="383"/>
      <c r="J17" s="383"/>
      <c r="K17" s="383"/>
      <c r="L17" s="384"/>
      <c r="M17" s="385"/>
      <c r="N17" s="385"/>
      <c r="O17" s="385"/>
      <c r="P17" s="124" t="s">
        <v>14</v>
      </c>
    </row>
    <row r="18" spans="2:18" ht="24" customHeight="1" x14ac:dyDescent="0.15">
      <c r="C18" s="122" t="s">
        <v>184</v>
      </c>
      <c r="D18" s="381" t="s">
        <v>193</v>
      </c>
      <c r="E18" s="381"/>
      <c r="F18" s="382"/>
      <c r="G18" s="383"/>
      <c r="H18" s="383"/>
      <c r="I18" s="383"/>
      <c r="J18" s="383"/>
      <c r="K18" s="383"/>
      <c r="L18" s="384"/>
      <c r="M18" s="385"/>
      <c r="N18" s="385"/>
      <c r="O18" s="385"/>
      <c r="P18" s="124" t="s">
        <v>14</v>
      </c>
    </row>
    <row r="19" spans="2:18" ht="24" customHeight="1" x14ac:dyDescent="0.15">
      <c r="C19" s="134" t="s">
        <v>186</v>
      </c>
      <c r="D19" s="396" t="s">
        <v>194</v>
      </c>
      <c r="E19" s="396"/>
      <c r="F19" s="389"/>
      <c r="G19" s="390"/>
      <c r="H19" s="390"/>
      <c r="I19" s="390"/>
      <c r="J19" s="390"/>
      <c r="K19" s="390"/>
      <c r="L19" s="391"/>
      <c r="M19" s="392"/>
      <c r="N19" s="392"/>
      <c r="O19" s="392"/>
      <c r="P19" s="127" t="s">
        <v>14</v>
      </c>
    </row>
    <row r="20" spans="2:18" ht="24" customHeight="1" x14ac:dyDescent="0.15">
      <c r="C20" s="11"/>
      <c r="D20" s="11"/>
      <c r="E20" s="11"/>
      <c r="F20" s="11"/>
      <c r="G20" s="11"/>
      <c r="H20" s="11"/>
      <c r="I20" s="11"/>
      <c r="J20" s="11"/>
      <c r="K20" s="11"/>
      <c r="L20" s="11"/>
      <c r="M20" s="119" t="s">
        <v>188</v>
      </c>
      <c r="N20" s="397" t="str">
        <f>IF(AND(ISBLANK(M16),ISBLANK(M17),ISBLANK(M18),ISBLANK(M19)),"",SUM(M16:O19))</f>
        <v/>
      </c>
      <c r="O20" s="397"/>
      <c r="P20" s="135" t="s">
        <v>14</v>
      </c>
      <c r="Q20" s="136" t="str">
        <f>IF(AND(ISBLANK(M16),ISBLANK(M17),ISBLANK(M18),ISBLANK(M19)),"",IF($N$13=$N$20,"○","×"))</f>
        <v/>
      </c>
      <c r="R20" s="137" t="str">
        <f>IF(AND(ISBLANK(M16),ISBLANK(M17),ISBLANK(M18),ISBLANK(M19)),"",IF($N$13=$N$20,"OK","金額の合計が上記アの合計と一致しません。"))</f>
        <v/>
      </c>
    </row>
    <row r="21" spans="2:18" x14ac:dyDescent="0.15">
      <c r="B21" s="1" t="s">
        <v>7</v>
      </c>
      <c r="C21" s="1" t="s">
        <v>195</v>
      </c>
    </row>
    <row r="22" spans="2:18" x14ac:dyDescent="0.15">
      <c r="C22" s="1" t="s">
        <v>196</v>
      </c>
    </row>
    <row r="23" spans="2:18" ht="26.1" customHeight="1" x14ac:dyDescent="0.15">
      <c r="B23" s="32" t="str">
        <f ca="1">"（２）　借入金等の返済計画（"&amp;TEXT(EDATE(TODAY(),9), "ggge") &amp; "年度）"</f>
        <v>（２）　借入金等の返済計画（令和7年度）</v>
      </c>
      <c r="C23" s="11"/>
      <c r="D23" s="11"/>
      <c r="E23" s="11"/>
      <c r="F23" s="11"/>
      <c r="G23" s="11"/>
      <c r="H23" s="11"/>
      <c r="I23" s="11"/>
      <c r="J23" s="11"/>
      <c r="K23" s="11"/>
      <c r="L23" s="11"/>
      <c r="M23" s="11"/>
      <c r="N23" s="11"/>
      <c r="O23" s="11"/>
      <c r="P23" s="11"/>
    </row>
    <row r="24" spans="2:18" ht="12" customHeight="1" x14ac:dyDescent="0.15">
      <c r="B24" s="11"/>
      <c r="C24" s="32" t="s">
        <v>197</v>
      </c>
      <c r="D24" s="32"/>
      <c r="E24" s="32"/>
      <c r="F24" s="32"/>
      <c r="G24" s="32"/>
      <c r="H24" s="32"/>
      <c r="I24" s="32" t="s">
        <v>198</v>
      </c>
      <c r="J24" s="32"/>
      <c r="K24" s="32"/>
      <c r="L24" s="32"/>
      <c r="M24" s="32" t="s">
        <v>199</v>
      </c>
      <c r="N24" s="32"/>
      <c r="O24" s="32"/>
      <c r="P24" s="32"/>
    </row>
    <row r="25" spans="2:18" ht="24" customHeight="1" x14ac:dyDescent="0.15">
      <c r="B25" s="11"/>
      <c r="C25" s="138" t="s">
        <v>180</v>
      </c>
      <c r="D25" s="131" t="s">
        <v>191</v>
      </c>
      <c r="E25" s="395"/>
      <c r="F25" s="395"/>
      <c r="G25" s="131" t="s">
        <v>14</v>
      </c>
      <c r="H25" s="11"/>
      <c r="I25" s="398"/>
      <c r="J25" s="398"/>
      <c r="K25" s="398"/>
      <c r="L25" s="398"/>
      <c r="M25" s="138" t="s">
        <v>180</v>
      </c>
      <c r="N25" s="131" t="s">
        <v>191</v>
      </c>
      <c r="O25" s="132"/>
      <c r="P25" s="131" t="s">
        <v>14</v>
      </c>
    </row>
    <row r="26" spans="2:18" ht="24" customHeight="1" x14ac:dyDescent="0.15">
      <c r="B26" s="11"/>
      <c r="C26" s="138" t="s">
        <v>182</v>
      </c>
      <c r="D26" s="131" t="s">
        <v>192</v>
      </c>
      <c r="E26" s="395"/>
      <c r="F26" s="395"/>
      <c r="G26" s="131" t="s">
        <v>14</v>
      </c>
      <c r="H26" s="11"/>
      <c r="I26" s="398"/>
      <c r="J26" s="398"/>
      <c r="K26" s="398"/>
      <c r="L26" s="398"/>
      <c r="M26" s="138" t="s">
        <v>182</v>
      </c>
      <c r="N26" s="139" t="s">
        <v>200</v>
      </c>
      <c r="O26" s="132"/>
      <c r="P26" s="131" t="s">
        <v>14</v>
      </c>
    </row>
    <row r="27" spans="2:18" ht="24" customHeight="1" x14ac:dyDescent="0.15">
      <c r="B27" s="11"/>
      <c r="C27" s="11"/>
      <c r="D27" s="123" t="s">
        <v>188</v>
      </c>
      <c r="E27" s="399" t="str">
        <f>IF(AND(ISBLANK(E25),ISBLANK(E26)),"",E25+E26)</f>
        <v/>
      </c>
      <c r="F27" s="399"/>
      <c r="G27" s="131" t="s">
        <v>14</v>
      </c>
      <c r="H27" s="11"/>
      <c r="I27" s="398"/>
      <c r="J27" s="398"/>
      <c r="K27" s="398"/>
      <c r="L27" s="398"/>
      <c r="M27" s="138" t="s">
        <v>184</v>
      </c>
      <c r="N27" s="131" t="s">
        <v>187</v>
      </c>
      <c r="O27" s="132"/>
      <c r="P27" s="131" t="s">
        <v>14</v>
      </c>
    </row>
    <row r="28" spans="2:18" ht="24" customHeight="1" x14ac:dyDescent="0.15">
      <c r="B28" s="11"/>
      <c r="C28" s="11"/>
      <c r="D28" s="11"/>
      <c r="E28" s="11"/>
      <c r="F28" s="11"/>
      <c r="G28" s="11"/>
      <c r="H28" s="11"/>
      <c r="I28" s="398"/>
      <c r="J28" s="398"/>
      <c r="K28" s="398"/>
      <c r="L28" s="398"/>
      <c r="M28" s="11"/>
      <c r="N28" s="123" t="s">
        <v>188</v>
      </c>
      <c r="O28" s="140" t="str">
        <f>IF(AND(ISBLANK(O25),ISBLANK(O26),ISBLANK(O27)),"",SUM(O25:O27))</f>
        <v/>
      </c>
      <c r="P28" s="131" t="s">
        <v>14</v>
      </c>
    </row>
    <row r="29" spans="2:18" ht="26.1" customHeight="1" x14ac:dyDescent="0.15">
      <c r="B29" s="32" t="str">
        <f ca="1">"（３）　内部積立金留保額のうち収支差額よりの充当分（"&amp;TEXT(EDATE(TODAY(),9), "ggge") &amp; "年度）"</f>
        <v>（３）　内部積立金留保額のうち収支差額よりの充当分（令和7年度）</v>
      </c>
      <c r="C29" s="32"/>
      <c r="D29" s="32"/>
      <c r="E29" s="32"/>
      <c r="F29" s="32"/>
      <c r="G29" s="32"/>
      <c r="H29" s="32"/>
      <c r="I29" s="32"/>
      <c r="J29" s="32"/>
      <c r="K29" s="32"/>
      <c r="L29" s="32"/>
      <c r="M29" s="32"/>
      <c r="N29" s="32"/>
      <c r="O29" s="32"/>
      <c r="P29" s="32"/>
    </row>
    <row r="30" spans="2:18" ht="12" customHeight="1" x14ac:dyDescent="0.15">
      <c r="B30" s="11"/>
      <c r="C30" s="11"/>
      <c r="D30" s="11"/>
      <c r="E30" s="11"/>
      <c r="F30" s="11"/>
      <c r="G30" s="11"/>
      <c r="H30" s="11"/>
      <c r="I30" s="11"/>
      <c r="J30" s="11"/>
      <c r="L30" s="32" t="s">
        <v>201</v>
      </c>
      <c r="N30" s="32"/>
      <c r="O30" s="32"/>
      <c r="P30" s="32"/>
    </row>
    <row r="31" spans="2:18" ht="24" customHeight="1" x14ac:dyDescent="0.15">
      <c r="B31" s="11"/>
      <c r="C31" s="138" t="s">
        <v>180</v>
      </c>
      <c r="D31" s="29" t="s">
        <v>202</v>
      </c>
      <c r="E31" s="141" t="s">
        <v>203</v>
      </c>
      <c r="F31" s="395"/>
      <c r="G31" s="395"/>
      <c r="H31" s="395"/>
      <c r="I31" s="395"/>
      <c r="J31" s="131" t="s">
        <v>14</v>
      </c>
      <c r="K31" s="11"/>
      <c r="L31" s="398"/>
      <c r="M31" s="398"/>
      <c r="N31" s="398"/>
      <c r="O31" s="398"/>
      <c r="P31" s="398"/>
    </row>
    <row r="32" spans="2:18" ht="24" customHeight="1" x14ac:dyDescent="0.15">
      <c r="B32" s="11"/>
      <c r="C32" s="138" t="s">
        <v>182</v>
      </c>
      <c r="D32" s="29" t="s">
        <v>204</v>
      </c>
      <c r="E32" s="141" t="s">
        <v>203</v>
      </c>
      <c r="F32" s="385"/>
      <c r="G32" s="385"/>
      <c r="H32" s="385"/>
      <c r="I32" s="385"/>
      <c r="J32" s="131" t="s">
        <v>14</v>
      </c>
      <c r="K32" s="11"/>
      <c r="L32" s="398"/>
      <c r="M32" s="398"/>
      <c r="N32" s="398"/>
      <c r="O32" s="398"/>
      <c r="P32" s="398"/>
    </row>
    <row r="33" spans="2:16" ht="24" customHeight="1" x14ac:dyDescent="0.15">
      <c r="B33" s="11"/>
      <c r="C33" s="138" t="s">
        <v>184</v>
      </c>
      <c r="D33" s="142"/>
      <c r="E33" s="141" t="s">
        <v>203</v>
      </c>
      <c r="F33" s="385"/>
      <c r="G33" s="385"/>
      <c r="H33" s="385"/>
      <c r="I33" s="385"/>
      <c r="J33" s="131" t="s">
        <v>14</v>
      </c>
      <c r="K33" s="11"/>
      <c r="L33" s="398"/>
      <c r="M33" s="398"/>
      <c r="N33" s="398"/>
      <c r="O33" s="398"/>
      <c r="P33" s="398"/>
    </row>
    <row r="34" spans="2:16" ht="24" customHeight="1" x14ac:dyDescent="0.15">
      <c r="B34" s="11"/>
      <c r="C34" s="11"/>
      <c r="D34" s="142"/>
      <c r="E34" s="141" t="s">
        <v>203</v>
      </c>
      <c r="F34" s="385"/>
      <c r="G34" s="385"/>
      <c r="H34" s="385"/>
      <c r="I34" s="385"/>
      <c r="J34" s="131" t="s">
        <v>14</v>
      </c>
      <c r="K34" s="11"/>
      <c r="L34" s="398"/>
      <c r="M34" s="398"/>
      <c r="N34" s="398"/>
      <c r="O34" s="398"/>
      <c r="P34" s="398"/>
    </row>
    <row r="35" spans="2:16" ht="10.5" customHeight="1" x14ac:dyDescent="0.15"/>
    <row r="36" spans="2:16" ht="17.25" customHeight="1" x14ac:dyDescent="0.15">
      <c r="B36" s="143" t="s">
        <v>7</v>
      </c>
      <c r="C36" s="143" t="s">
        <v>205</v>
      </c>
    </row>
    <row r="37" spans="2:16" ht="15" customHeight="1" x14ac:dyDescent="0.15">
      <c r="B37" s="400" t="s">
        <v>256</v>
      </c>
      <c r="C37" s="401"/>
      <c r="D37" s="401"/>
      <c r="E37" s="401"/>
      <c r="F37" s="401"/>
      <c r="G37" s="401"/>
      <c r="H37" s="401"/>
      <c r="I37" s="401"/>
      <c r="J37" s="401"/>
      <c r="K37" s="401"/>
      <c r="L37" s="401"/>
      <c r="M37" s="401"/>
      <c r="N37" s="401"/>
      <c r="O37" s="401"/>
    </row>
  </sheetData>
  <mergeCells count="51">
    <mergeCell ref="B37:O37"/>
    <mergeCell ref="F31:I31"/>
    <mergeCell ref="L31:P34"/>
    <mergeCell ref="F32:I32"/>
    <mergeCell ref="F33:I33"/>
    <mergeCell ref="F34:I34"/>
    <mergeCell ref="D19:E19"/>
    <mergeCell ref="F19:L19"/>
    <mergeCell ref="M19:O19"/>
    <mergeCell ref="N20:O20"/>
    <mergeCell ref="E25:F25"/>
    <mergeCell ref="I25:L28"/>
    <mergeCell ref="E26:F26"/>
    <mergeCell ref="E27:F27"/>
    <mergeCell ref="D17:E17"/>
    <mergeCell ref="F17:L17"/>
    <mergeCell ref="M17:O17"/>
    <mergeCell ref="D18:E18"/>
    <mergeCell ref="F18:L18"/>
    <mergeCell ref="M18:O18"/>
    <mergeCell ref="N13:O13"/>
    <mergeCell ref="C15:E15"/>
    <mergeCell ref="F15:L15"/>
    <mergeCell ref="M15:P15"/>
    <mergeCell ref="D16:E16"/>
    <mergeCell ref="F16:L16"/>
    <mergeCell ref="M16:O16"/>
    <mergeCell ref="D11:E11"/>
    <mergeCell ref="F11:L11"/>
    <mergeCell ref="M11:O11"/>
    <mergeCell ref="D12:E12"/>
    <mergeCell ref="F12:L12"/>
    <mergeCell ref="M12:O12"/>
    <mergeCell ref="D9:E9"/>
    <mergeCell ref="F9:L9"/>
    <mergeCell ref="M9:O9"/>
    <mergeCell ref="D10:E10"/>
    <mergeCell ref="F10:L10"/>
    <mergeCell ref="M10:O10"/>
    <mergeCell ref="D7:E7"/>
    <mergeCell ref="F7:L7"/>
    <mergeCell ref="M7:O7"/>
    <mergeCell ref="D8:E8"/>
    <mergeCell ref="F8:L8"/>
    <mergeCell ref="M8:O8"/>
    <mergeCell ref="C5:E5"/>
    <mergeCell ref="F5:L5"/>
    <mergeCell ref="M5:P5"/>
    <mergeCell ref="D6:E6"/>
    <mergeCell ref="F6:L6"/>
    <mergeCell ref="M6:O6"/>
  </mergeCells>
  <phoneticPr fontId="1"/>
  <pageMargins left="0.75" right="0.75" top="1" bottom="1" header="0.51200000000000001" footer="0.51200000000000001"/>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CAA6C-040F-4BAC-8A22-63F10CF30B11}">
  <sheetPr>
    <tabColor rgb="FFFFC000"/>
  </sheetPr>
  <dimension ref="B2:G29"/>
  <sheetViews>
    <sheetView view="pageBreakPreview" zoomScale="70" zoomScaleNormal="100" zoomScaleSheetLayoutView="70" workbookViewId="0">
      <selection activeCell="E21" sqref="E21"/>
    </sheetView>
  </sheetViews>
  <sheetFormatPr defaultColWidth="8.875" defaultRowHeight="13.5" x14ac:dyDescent="0.15"/>
  <cols>
    <col min="1" max="2" width="8.875" style="160"/>
    <col min="3" max="3" width="63.625" style="160" customWidth="1"/>
    <col min="4" max="4" width="45.375" style="160" customWidth="1"/>
    <col min="5" max="5" width="45.25" style="160" customWidth="1"/>
    <col min="6" max="16384" width="8.875" style="160"/>
  </cols>
  <sheetData>
    <row r="2" spans="2:7" x14ac:dyDescent="0.15">
      <c r="B2" s="160" t="s">
        <v>257</v>
      </c>
      <c r="G2" s="160" t="s">
        <v>211</v>
      </c>
    </row>
    <row r="3" spans="2:7" x14ac:dyDescent="0.15">
      <c r="B3" s="161" t="s">
        <v>212</v>
      </c>
      <c r="C3" s="161" t="s">
        <v>213</v>
      </c>
      <c r="D3" s="161" t="s">
        <v>214</v>
      </c>
      <c r="E3" s="161" t="s">
        <v>215</v>
      </c>
      <c r="G3" s="162" t="s">
        <v>216</v>
      </c>
    </row>
    <row r="4" spans="2:7" ht="21" customHeight="1" x14ac:dyDescent="0.15">
      <c r="B4" s="402">
        <v>1</v>
      </c>
      <c r="C4" s="403" t="s">
        <v>217</v>
      </c>
      <c r="D4" s="163" t="s">
        <v>218</v>
      </c>
      <c r="E4" s="164"/>
    </row>
    <row r="5" spans="2:7" ht="34.9" customHeight="1" x14ac:dyDescent="0.15">
      <c r="B5" s="402"/>
      <c r="C5" s="403"/>
      <c r="D5" s="165"/>
      <c r="E5" s="166" t="s">
        <v>216</v>
      </c>
    </row>
    <row r="6" spans="2:7" ht="34.9" customHeight="1" x14ac:dyDescent="0.15">
      <c r="B6" s="402">
        <v>2</v>
      </c>
      <c r="C6" s="403" t="s">
        <v>219</v>
      </c>
      <c r="D6" s="163" t="s">
        <v>220</v>
      </c>
      <c r="E6" s="164"/>
    </row>
    <row r="7" spans="2:7" ht="54" customHeight="1" x14ac:dyDescent="0.15">
      <c r="B7" s="402"/>
      <c r="C7" s="403"/>
      <c r="D7" s="165"/>
      <c r="E7" s="166" t="s">
        <v>221</v>
      </c>
    </row>
    <row r="8" spans="2:7" ht="34.9" customHeight="1" x14ac:dyDescent="0.15">
      <c r="B8" s="402">
        <v>3</v>
      </c>
      <c r="C8" s="403" t="s">
        <v>222</v>
      </c>
      <c r="D8" s="163" t="s">
        <v>223</v>
      </c>
      <c r="E8" s="164"/>
    </row>
    <row r="9" spans="2:7" ht="34.9" customHeight="1" x14ac:dyDescent="0.15">
      <c r="B9" s="402"/>
      <c r="C9" s="403"/>
      <c r="D9" s="167"/>
      <c r="E9" s="166" t="s">
        <v>224</v>
      </c>
    </row>
    <row r="10" spans="2:7" ht="26.45" customHeight="1" x14ac:dyDescent="0.15">
      <c r="B10" s="402">
        <v>4</v>
      </c>
      <c r="C10" s="404" t="s">
        <v>225</v>
      </c>
      <c r="D10" s="168" t="s">
        <v>226</v>
      </c>
      <c r="E10" s="168"/>
    </row>
    <row r="11" spans="2:7" ht="106.15" customHeight="1" x14ac:dyDescent="0.15">
      <c r="B11" s="402"/>
      <c r="C11" s="405"/>
      <c r="D11" s="169"/>
      <c r="E11" s="172"/>
    </row>
    <row r="12" spans="2:7" ht="70.150000000000006" customHeight="1" x14ac:dyDescent="0.15">
      <c r="B12" s="402">
        <v>5</v>
      </c>
      <c r="C12" s="403" t="s">
        <v>227</v>
      </c>
      <c r="D12" s="170" t="s">
        <v>228</v>
      </c>
      <c r="E12" s="164"/>
    </row>
    <row r="13" spans="2:7" ht="220.15" customHeight="1" x14ac:dyDescent="0.15">
      <c r="B13" s="402"/>
      <c r="C13" s="403"/>
      <c r="D13" s="165"/>
      <c r="E13" s="166" t="s">
        <v>229</v>
      </c>
    </row>
    <row r="14" spans="2:7" ht="54.6" customHeight="1" x14ac:dyDescent="0.15">
      <c r="B14" s="402">
        <v>6</v>
      </c>
      <c r="C14" s="406" t="s">
        <v>230</v>
      </c>
      <c r="D14" s="170" t="s">
        <v>231</v>
      </c>
      <c r="E14" s="171"/>
    </row>
    <row r="15" spans="2:7" ht="54.6" customHeight="1" x14ac:dyDescent="0.15">
      <c r="B15" s="402"/>
      <c r="C15" s="407"/>
      <c r="D15" s="165"/>
      <c r="E15" s="171" t="s">
        <v>232</v>
      </c>
    </row>
    <row r="16" spans="2:7" ht="33" customHeight="1" x14ac:dyDescent="0.15">
      <c r="B16" s="402">
        <v>7</v>
      </c>
      <c r="C16" s="403" t="s">
        <v>233</v>
      </c>
      <c r="D16" s="163" t="s">
        <v>218</v>
      </c>
      <c r="E16" s="163"/>
    </row>
    <row r="17" spans="2:5" ht="34.9" customHeight="1" x14ac:dyDescent="0.15">
      <c r="B17" s="402"/>
      <c r="C17" s="403"/>
      <c r="D17" s="165"/>
      <c r="E17" s="166" t="s">
        <v>211</v>
      </c>
    </row>
    <row r="18" spans="2:5" ht="18.600000000000001" customHeight="1" x14ac:dyDescent="0.15">
      <c r="B18" s="402">
        <v>8</v>
      </c>
      <c r="C18" s="403" t="s">
        <v>234</v>
      </c>
      <c r="D18" s="163" t="s">
        <v>218</v>
      </c>
      <c r="E18" s="164"/>
    </row>
    <row r="19" spans="2:5" ht="28.9" customHeight="1" x14ac:dyDescent="0.15">
      <c r="B19" s="402"/>
      <c r="C19" s="403"/>
      <c r="D19" s="165"/>
      <c r="E19" s="166" t="s">
        <v>211</v>
      </c>
    </row>
    <row r="20" spans="2:5" x14ac:dyDescent="0.15">
      <c r="B20" s="402">
        <v>9</v>
      </c>
      <c r="C20" s="403" t="s">
        <v>235</v>
      </c>
      <c r="D20" s="163" t="s">
        <v>236</v>
      </c>
      <c r="E20" s="164"/>
    </row>
    <row r="21" spans="2:5" ht="32.450000000000003" customHeight="1" x14ac:dyDescent="0.15">
      <c r="B21" s="402"/>
      <c r="C21" s="403"/>
      <c r="D21" s="165"/>
      <c r="E21" s="166" t="s">
        <v>237</v>
      </c>
    </row>
    <row r="22" spans="2:5" x14ac:dyDescent="0.15">
      <c r="B22" s="402">
        <v>10</v>
      </c>
      <c r="C22" s="403" t="s">
        <v>238</v>
      </c>
      <c r="D22" s="163" t="s">
        <v>218</v>
      </c>
      <c r="E22" s="164"/>
    </row>
    <row r="23" spans="2:5" ht="27" customHeight="1" x14ac:dyDescent="0.15">
      <c r="B23" s="402"/>
      <c r="C23" s="403"/>
      <c r="D23" s="165"/>
      <c r="E23" s="166" t="s">
        <v>211</v>
      </c>
    </row>
    <row r="24" spans="2:5" ht="22.15" customHeight="1" x14ac:dyDescent="0.15">
      <c r="B24" s="402">
        <v>11</v>
      </c>
      <c r="C24" s="403" t="s">
        <v>239</v>
      </c>
      <c r="D24" s="163" t="s">
        <v>218</v>
      </c>
      <c r="E24" s="164"/>
    </row>
    <row r="25" spans="2:5" ht="37.15" customHeight="1" x14ac:dyDescent="0.15">
      <c r="B25" s="402"/>
      <c r="C25" s="403"/>
      <c r="D25" s="165"/>
      <c r="E25" s="166" t="s">
        <v>211</v>
      </c>
    </row>
    <row r="26" spans="2:5" x14ac:dyDescent="0.15">
      <c r="B26" s="162"/>
      <c r="C26" s="162"/>
      <c r="D26" s="162"/>
      <c r="E26" s="162"/>
    </row>
    <row r="27" spans="2:5" x14ac:dyDescent="0.15">
      <c r="B27" s="162" t="s">
        <v>240</v>
      </c>
      <c r="C27" s="162"/>
      <c r="D27" s="162"/>
      <c r="E27" s="162"/>
    </row>
    <row r="28" spans="2:5" x14ac:dyDescent="0.15">
      <c r="B28" s="162" t="s">
        <v>258</v>
      </c>
      <c r="C28" s="162"/>
      <c r="D28" s="162"/>
      <c r="E28" s="162"/>
    </row>
    <row r="29" spans="2:5" x14ac:dyDescent="0.15">
      <c r="B29" s="162"/>
      <c r="C29" s="162"/>
      <c r="D29" s="162"/>
      <c r="E29" s="162"/>
    </row>
  </sheetData>
  <mergeCells count="22">
    <mergeCell ref="B4:B5"/>
    <mergeCell ref="C4:C5"/>
    <mergeCell ref="B6:B7"/>
    <mergeCell ref="C6:C7"/>
    <mergeCell ref="B8:B9"/>
    <mergeCell ref="C8:C9"/>
    <mergeCell ref="B10:B11"/>
    <mergeCell ref="C10:C11"/>
    <mergeCell ref="B12:B13"/>
    <mergeCell ref="C12:C13"/>
    <mergeCell ref="B14:B15"/>
    <mergeCell ref="C14:C15"/>
    <mergeCell ref="B22:B23"/>
    <mergeCell ref="C22:C23"/>
    <mergeCell ref="B24:B25"/>
    <mergeCell ref="C24:C25"/>
    <mergeCell ref="B16:B17"/>
    <mergeCell ref="C16:C17"/>
    <mergeCell ref="B18:B19"/>
    <mergeCell ref="C18:C19"/>
    <mergeCell ref="B20:B21"/>
    <mergeCell ref="C20:C21"/>
  </mergeCells>
  <phoneticPr fontId="1"/>
  <dataValidations count="1">
    <dataValidation type="list" allowBlank="1" showInputMessage="1" showErrorMessage="1" sqref="D25 D23 D19 D17 D5" xr:uid="{B0A385A0-DABE-4C12-A218-290375D4FB49}">
      <formula1>$G$2:$G$3</formula1>
    </dataValidation>
  </dataValidations>
  <pageMargins left="0.7" right="0.7" top="0.75" bottom="0.75" header="0.3" footer="0.3"/>
  <pageSetup paperSize="9"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3</xdr:col>
                    <xdr:colOff>95250</xdr:colOff>
                    <xdr:row>10</xdr:row>
                    <xdr:rowOff>47625</xdr:rowOff>
                  </from>
                  <to>
                    <xdr:col>3</xdr:col>
                    <xdr:colOff>1933575</xdr:colOff>
                    <xdr:row>10</xdr:row>
                    <xdr:rowOff>333375</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3</xdr:col>
                    <xdr:colOff>95250</xdr:colOff>
                    <xdr:row>10</xdr:row>
                    <xdr:rowOff>238125</xdr:rowOff>
                  </from>
                  <to>
                    <xdr:col>3</xdr:col>
                    <xdr:colOff>1428750</xdr:colOff>
                    <xdr:row>10</xdr:row>
                    <xdr:rowOff>571500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3</xdr:col>
                    <xdr:colOff>85725</xdr:colOff>
                    <xdr:row>10</xdr:row>
                    <xdr:rowOff>514350</xdr:rowOff>
                  </from>
                  <to>
                    <xdr:col>3</xdr:col>
                    <xdr:colOff>1362075</xdr:colOff>
                    <xdr:row>10</xdr:row>
                    <xdr:rowOff>809625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3</xdr:col>
                    <xdr:colOff>95250</xdr:colOff>
                    <xdr:row>10</xdr:row>
                    <xdr:rowOff>752475</xdr:rowOff>
                  </from>
                  <to>
                    <xdr:col>3</xdr:col>
                    <xdr:colOff>3228975</xdr:colOff>
                    <xdr:row>10</xdr:row>
                    <xdr:rowOff>1066800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3</xdr:col>
                    <xdr:colOff>1638300</xdr:colOff>
                    <xdr:row>10</xdr:row>
                    <xdr:rowOff>257175</xdr:rowOff>
                  </from>
                  <to>
                    <xdr:col>3</xdr:col>
                    <xdr:colOff>2505075</xdr:colOff>
                    <xdr:row>10</xdr:row>
                    <xdr:rowOff>552450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3</xdr:col>
                    <xdr:colOff>1647825</xdr:colOff>
                    <xdr:row>10</xdr:row>
                    <xdr:rowOff>47625</xdr:rowOff>
                  </from>
                  <to>
                    <xdr:col>4</xdr:col>
                    <xdr:colOff>47625</xdr:colOff>
                    <xdr:row>10</xdr:row>
                    <xdr:rowOff>333375</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4</xdr:col>
                    <xdr:colOff>38100</xdr:colOff>
                    <xdr:row>10</xdr:row>
                    <xdr:rowOff>57150</xdr:rowOff>
                  </from>
                  <to>
                    <xdr:col>4</xdr:col>
                    <xdr:colOff>1857375</xdr:colOff>
                    <xdr:row>10</xdr:row>
                    <xdr:rowOff>333375</xdr:rowOff>
                  </to>
                </anchor>
              </controlPr>
            </control>
          </mc:Choice>
        </mc:AlternateContent>
        <mc:AlternateContent xmlns:mc="http://schemas.openxmlformats.org/markup-compatibility/2006">
          <mc:Choice Requires="x14">
            <control shapeId="12297" r:id="rId11" name="Check Box 9">
              <controlPr defaultSize="0" autoFill="0" autoLine="0" autoPict="0">
                <anchor moveWithCells="1">
                  <from>
                    <xdr:col>4</xdr:col>
                    <xdr:colOff>38100</xdr:colOff>
                    <xdr:row>10</xdr:row>
                    <xdr:rowOff>247650</xdr:rowOff>
                  </from>
                  <to>
                    <xdr:col>4</xdr:col>
                    <xdr:colOff>1362075</xdr:colOff>
                    <xdr:row>10</xdr:row>
                    <xdr:rowOff>571500</xdr:rowOff>
                  </to>
                </anchor>
              </controlPr>
            </control>
          </mc:Choice>
        </mc:AlternateContent>
        <mc:AlternateContent xmlns:mc="http://schemas.openxmlformats.org/markup-compatibility/2006">
          <mc:Choice Requires="x14">
            <control shapeId="12298" r:id="rId12" name="Check Box 10">
              <controlPr defaultSize="0" autoFill="0" autoLine="0" autoPict="0">
                <anchor moveWithCells="1">
                  <from>
                    <xdr:col>4</xdr:col>
                    <xdr:colOff>28575</xdr:colOff>
                    <xdr:row>10</xdr:row>
                    <xdr:rowOff>533400</xdr:rowOff>
                  </from>
                  <to>
                    <xdr:col>4</xdr:col>
                    <xdr:colOff>1285875</xdr:colOff>
                    <xdr:row>10</xdr:row>
                    <xdr:rowOff>809625</xdr:rowOff>
                  </to>
                </anchor>
              </controlPr>
            </control>
          </mc:Choice>
        </mc:AlternateContent>
        <mc:AlternateContent xmlns:mc="http://schemas.openxmlformats.org/markup-compatibility/2006">
          <mc:Choice Requires="x14">
            <control shapeId="12299" r:id="rId13" name="Check Box 11">
              <controlPr defaultSize="0" autoFill="0" autoLine="0" autoPict="0">
                <anchor moveWithCells="1">
                  <from>
                    <xdr:col>4</xdr:col>
                    <xdr:colOff>19050</xdr:colOff>
                    <xdr:row>10</xdr:row>
                    <xdr:rowOff>771525</xdr:rowOff>
                  </from>
                  <to>
                    <xdr:col>4</xdr:col>
                    <xdr:colOff>2000250</xdr:colOff>
                    <xdr:row>10</xdr:row>
                    <xdr:rowOff>1066800</xdr:rowOff>
                  </to>
                </anchor>
              </controlPr>
            </control>
          </mc:Choice>
        </mc:AlternateContent>
        <mc:AlternateContent xmlns:mc="http://schemas.openxmlformats.org/markup-compatibility/2006">
          <mc:Choice Requires="x14">
            <control shapeId="12300" r:id="rId14" name="Check Box 12">
              <controlPr defaultSize="0" autoFill="0" autoLine="0" autoPict="0">
                <anchor moveWithCells="1">
                  <from>
                    <xdr:col>4</xdr:col>
                    <xdr:colOff>1581150</xdr:colOff>
                    <xdr:row>10</xdr:row>
                    <xdr:rowOff>276225</xdr:rowOff>
                  </from>
                  <to>
                    <xdr:col>4</xdr:col>
                    <xdr:colOff>2457450</xdr:colOff>
                    <xdr:row>10</xdr:row>
                    <xdr:rowOff>571500</xdr:rowOff>
                  </to>
                </anchor>
              </controlPr>
            </control>
          </mc:Choice>
        </mc:AlternateContent>
        <mc:AlternateContent xmlns:mc="http://schemas.openxmlformats.org/markup-compatibility/2006">
          <mc:Choice Requires="x14">
            <control shapeId="12301" r:id="rId15" name="Check Box 13">
              <controlPr defaultSize="0" autoFill="0" autoLine="0" autoPict="0">
                <anchor moveWithCells="1">
                  <from>
                    <xdr:col>4</xdr:col>
                    <xdr:colOff>1590675</xdr:colOff>
                    <xdr:row>10</xdr:row>
                    <xdr:rowOff>57150</xdr:rowOff>
                  </from>
                  <to>
                    <xdr:col>4</xdr:col>
                    <xdr:colOff>3228975</xdr:colOff>
                    <xdr:row>10</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１　事業活動収支</vt:lpstr>
      <vt:lpstr>２学費変更内容（〇〇学科・〇〇コース）</vt:lpstr>
      <vt:lpstr>３入学年度別納付額対照表（〇〇学科・コース）</vt:lpstr>
      <vt:lpstr>４（該当ある場合作成）資金計画（学校別）</vt:lpstr>
      <vt:lpstr>５（学費変更に関する確認表）</vt:lpstr>
      <vt:lpstr>'１　事業活動収支'!Print_Area</vt:lpstr>
      <vt:lpstr>'２学費変更内容（〇〇学科・〇〇コース）'!Print_Area</vt:lpstr>
      <vt:lpstr>'３入学年度別納付額対照表（〇〇学科・コース）'!Print_Area</vt:lpstr>
      <vt:lpstr>'４（該当ある場合作成）資金計画（学校別）'!Print_Area</vt:lpstr>
      <vt:lpstr>'５（学費変更に関する確認表）'!Print_Area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吉田　あゆみ</cp:lastModifiedBy>
  <cp:lastPrinted>2025-03-13T06:29:44Z</cp:lastPrinted>
  <dcterms:created xsi:type="dcterms:W3CDTF">2012-08-15T04:56:43Z</dcterms:created>
  <dcterms:modified xsi:type="dcterms:W3CDTF">2025-03-13T06:30:03Z</dcterms:modified>
</cp:coreProperties>
</file>