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C:\Users\khirose\Documents\施設設備補助金\R8\申請様式\"/>
    </mc:Choice>
  </mc:AlternateContent>
  <xr:revisionPtr revIDLastSave="0" documentId="13_ncr:1_{71EC2331-8D6E-46CC-AA5F-2E77163CF256}" xr6:coauthVersionLast="47" xr6:coauthVersionMax="47" xr10:uidLastSave="{00000000-0000-0000-0000-000000000000}"/>
  <bookViews>
    <workbookView xWindow="34450" yWindow="-110" windowWidth="29020" windowHeight="15700" activeTab="3" xr2:uid="{00000000-000D-0000-FFFF-FFFF00000000}"/>
  </bookViews>
  <sheets>
    <sheet name="（入力例）見積書整理表" sheetId="11" r:id="rId1"/>
    <sheet name="（入力例）説明一覧" sheetId="18" r:id="rId2"/>
    <sheet name="（参考）採択理由書" sheetId="19" r:id="rId3"/>
    <sheet name="（参考）私立高等学校等実態調査" sheetId="16" r:id="rId4"/>
    <sheet name="Sheet4" sheetId="7" state="hidden" r:id="rId5"/>
  </sheets>
  <externalReferences>
    <externalReference r:id="rId6"/>
    <externalReference r:id="rId7"/>
    <externalReference r:id="rId8"/>
    <externalReference r:id="rId9"/>
    <externalReference r:id="rId10"/>
    <externalReference r:id="rId11"/>
  </externalReferences>
  <definedNames>
    <definedName name="O">[1]大学データ!$I$5:$I$8</definedName>
    <definedName name="P">[1]大学データ!$J$5:$J$7</definedName>
    <definedName name="_xlnm.Print_Area" localSheetId="2">'（参考）採択理由書'!$A$1:$J$28</definedName>
    <definedName name="_xlnm.Print_Area" localSheetId="3">'（参考）私立高等学校等実態調査'!$A$1:$Q$216</definedName>
    <definedName name="_xlnm.Print_Area" localSheetId="0">'（入力例）見積書整理表'!$A$1:$X$69</definedName>
    <definedName name="_xlnm.Print_Area" localSheetId="1">'（入力例）説明一覧'!$A$1:$J$141</definedName>
    <definedName name="Q">[1]大学データ!$K$5:$K$7</definedName>
    <definedName name="S">[1]大学データ!$L$5:$L$8</definedName>
    <definedName name="ほし">[2]Sheet2!$E$3:$E$49</definedName>
    <definedName name="月" localSheetId="1">[3]リスト!$N$3:$N$14</definedName>
    <definedName name="月">[3]リスト!$N$3:$N$14</definedName>
    <definedName name="見積書整理表">[4]様式4!#REF!</definedName>
    <definedName name="資金収支">[4]様式4!#REF!</definedName>
    <definedName name="事業種" localSheetId="2">'[4]様式4 (記入例)'!#REF!</definedName>
    <definedName name="事業種" localSheetId="0">[4]様式4!#REF!</definedName>
    <definedName name="事業種" localSheetId="1">[4]様式4!#REF!</definedName>
    <definedName name="事業種" localSheetId="4">[4]様式4!#REF!</definedName>
    <definedName name="事業種">[4]様式4!#REF!</definedName>
    <definedName name="説明一覧">[4]様式4!#REF!</definedName>
    <definedName name="都道府県" localSheetId="3">[5]Sheet2!$E$3:$E$49</definedName>
    <definedName name="都道府県">[6]Sheet2!$A$3:$A$49</definedName>
    <definedName name="日" localSheetId="1">[3]リスト!$P$3:$P$33</definedName>
    <definedName name="日">[3]リスト!$P$3:$P$33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2" i="19" l="1"/>
  <c r="F11" i="11" l="1"/>
  <c r="O11" i="11" s="1"/>
  <c r="K11" i="11"/>
  <c r="N214" i="16" l="1"/>
  <c r="M214" i="16"/>
  <c r="M215" i="16" s="1"/>
  <c r="L214" i="16"/>
  <c r="K214" i="16"/>
  <c r="J214" i="16"/>
  <c r="I214" i="16"/>
  <c r="H214" i="16" s="1"/>
  <c r="G214" i="16"/>
  <c r="E214" i="16"/>
  <c r="F214" i="16" s="1"/>
  <c r="P214" i="16" s="1"/>
  <c r="N213" i="16"/>
  <c r="N215" i="16" s="1"/>
  <c r="M213" i="16"/>
  <c r="L213" i="16"/>
  <c r="K213" i="16"/>
  <c r="J213" i="16"/>
  <c r="I213" i="16"/>
  <c r="G213" i="16"/>
  <c r="F213" i="16"/>
  <c r="E213" i="16"/>
  <c r="N212" i="16"/>
  <c r="M212" i="16"/>
  <c r="L212" i="16"/>
  <c r="L215" i="16" s="1"/>
  <c r="K212" i="16"/>
  <c r="K215" i="16" s="1"/>
  <c r="J212" i="16"/>
  <c r="I212" i="16"/>
  <c r="H212" i="16" s="1"/>
  <c r="G212" i="16"/>
  <c r="G215" i="16" s="1"/>
  <c r="E212" i="16"/>
  <c r="P203" i="16"/>
  <c r="N203" i="16"/>
  <c r="M203" i="16"/>
  <c r="L203" i="16"/>
  <c r="L204" i="16" s="1"/>
  <c r="K203" i="16"/>
  <c r="J203" i="16"/>
  <c r="I203" i="16"/>
  <c r="H203" i="16"/>
  <c r="G203" i="16"/>
  <c r="F203" i="16"/>
  <c r="E203" i="16"/>
  <c r="D203" i="16"/>
  <c r="D214" i="16" s="1"/>
  <c r="N202" i="16"/>
  <c r="M202" i="16"/>
  <c r="M204" i="16" s="1"/>
  <c r="L202" i="16"/>
  <c r="K202" i="16"/>
  <c r="J202" i="16"/>
  <c r="I202" i="16"/>
  <c r="G202" i="16"/>
  <c r="E202" i="16"/>
  <c r="N201" i="16"/>
  <c r="N204" i="16" s="1"/>
  <c r="M201" i="16"/>
  <c r="L201" i="16"/>
  <c r="K201" i="16"/>
  <c r="K204" i="16" s="1"/>
  <c r="J201" i="16"/>
  <c r="I201" i="16"/>
  <c r="G201" i="16"/>
  <c r="F201" i="16"/>
  <c r="E201" i="16"/>
  <c r="E188" i="16"/>
  <c r="D179" i="16"/>
  <c r="E179" i="16" s="1"/>
  <c r="D178" i="16"/>
  <c r="E178" i="16" s="1"/>
  <c r="E177" i="16"/>
  <c r="D177" i="16"/>
  <c r="D188" i="16" s="1"/>
  <c r="M169" i="16"/>
  <c r="N168" i="16"/>
  <c r="M168" i="16"/>
  <c r="L168" i="16"/>
  <c r="K168" i="16"/>
  <c r="J168" i="16"/>
  <c r="J169" i="16" s="1"/>
  <c r="I168" i="16"/>
  <c r="G168" i="16"/>
  <c r="E168" i="16"/>
  <c r="E169" i="16" s="1"/>
  <c r="N167" i="16"/>
  <c r="N169" i="16" s="1"/>
  <c r="M167" i="16"/>
  <c r="L167" i="16"/>
  <c r="K167" i="16"/>
  <c r="J167" i="16"/>
  <c r="H167" i="16" s="1"/>
  <c r="I167" i="16"/>
  <c r="G167" i="16"/>
  <c r="O167" i="16" s="1"/>
  <c r="E167" i="16"/>
  <c r="N166" i="16"/>
  <c r="M166" i="16"/>
  <c r="L166" i="16"/>
  <c r="L169" i="16" s="1"/>
  <c r="K166" i="16"/>
  <c r="K169" i="16" s="1"/>
  <c r="J166" i="16"/>
  <c r="I166" i="16"/>
  <c r="G166" i="16"/>
  <c r="G169" i="16" s="1"/>
  <c r="E166" i="16"/>
  <c r="D166" i="16"/>
  <c r="M158" i="16"/>
  <c r="N157" i="16"/>
  <c r="M157" i="16"/>
  <c r="L157" i="16"/>
  <c r="L158" i="16" s="1"/>
  <c r="K157" i="16"/>
  <c r="J157" i="16"/>
  <c r="I157" i="16"/>
  <c r="I158" i="16" s="1"/>
  <c r="H157" i="16"/>
  <c r="G157" i="16"/>
  <c r="E157" i="16"/>
  <c r="F157" i="16" s="1"/>
  <c r="P157" i="16" s="1"/>
  <c r="D157" i="16"/>
  <c r="N156" i="16"/>
  <c r="M156" i="16"/>
  <c r="L156" i="16"/>
  <c r="K156" i="16"/>
  <c r="J156" i="16"/>
  <c r="I156" i="16"/>
  <c r="G156" i="16"/>
  <c r="E156" i="16"/>
  <c r="E158" i="16" s="1"/>
  <c r="D156" i="16"/>
  <c r="D202" i="16" s="1"/>
  <c r="D213" i="16" s="1"/>
  <c r="N155" i="16"/>
  <c r="M155" i="16"/>
  <c r="L155" i="16"/>
  <c r="K155" i="16"/>
  <c r="K158" i="16" s="1"/>
  <c r="J155" i="16"/>
  <c r="I155" i="16"/>
  <c r="G155" i="16"/>
  <c r="G158" i="16" s="1"/>
  <c r="F155" i="16"/>
  <c r="E155" i="16"/>
  <c r="D155" i="16"/>
  <c r="D201" i="16" s="1"/>
  <c r="D212" i="16" s="1"/>
  <c r="N146" i="16"/>
  <c r="M146" i="16"/>
  <c r="L146" i="16"/>
  <c r="K146" i="16"/>
  <c r="J146" i="16"/>
  <c r="I146" i="16"/>
  <c r="G146" i="16"/>
  <c r="E146" i="16"/>
  <c r="W145" i="16"/>
  <c r="V145" i="16"/>
  <c r="S145" i="16"/>
  <c r="H145" i="16"/>
  <c r="O145" i="16" s="1"/>
  <c r="U145" i="16" s="1"/>
  <c r="F145" i="16"/>
  <c r="T145" i="16" s="1"/>
  <c r="D145" i="16"/>
  <c r="W144" i="16"/>
  <c r="V144" i="16"/>
  <c r="S144" i="16"/>
  <c r="O144" i="16"/>
  <c r="U144" i="16" s="1"/>
  <c r="H144" i="16"/>
  <c r="F144" i="16"/>
  <c r="T144" i="16" s="1"/>
  <c r="D144" i="16"/>
  <c r="W143" i="16"/>
  <c r="V143" i="16"/>
  <c r="S143" i="16"/>
  <c r="R143" i="16"/>
  <c r="H143" i="16"/>
  <c r="F143" i="16"/>
  <c r="F146" i="16" s="1"/>
  <c r="D143" i="16"/>
  <c r="N133" i="16"/>
  <c r="M133" i="16"/>
  <c r="L133" i="16"/>
  <c r="K133" i="16"/>
  <c r="J133" i="16"/>
  <c r="I133" i="16"/>
  <c r="G133" i="16"/>
  <c r="E133" i="16"/>
  <c r="V132" i="16"/>
  <c r="T132" i="16"/>
  <c r="S132" i="16"/>
  <c r="H132" i="16"/>
  <c r="O132" i="16" s="1"/>
  <c r="U132" i="16" s="1"/>
  <c r="F132" i="16"/>
  <c r="D132" i="16"/>
  <c r="V131" i="16"/>
  <c r="T131" i="16"/>
  <c r="S131" i="16"/>
  <c r="H131" i="16"/>
  <c r="O131" i="16" s="1"/>
  <c r="U131" i="16" s="1"/>
  <c r="F131" i="16"/>
  <c r="D131" i="16"/>
  <c r="V130" i="16"/>
  <c r="S130" i="16"/>
  <c r="R130" i="16"/>
  <c r="H130" i="16"/>
  <c r="F130" i="16"/>
  <c r="F133" i="16" s="1"/>
  <c r="D130" i="16"/>
  <c r="N114" i="16"/>
  <c r="M114" i="16"/>
  <c r="L114" i="16"/>
  <c r="K114" i="16"/>
  <c r="J114" i="16"/>
  <c r="I114" i="16"/>
  <c r="G114" i="16"/>
  <c r="E114" i="16"/>
  <c r="V113" i="16"/>
  <c r="T113" i="16"/>
  <c r="S113" i="16"/>
  <c r="H113" i="16"/>
  <c r="O113" i="16" s="1"/>
  <c r="U113" i="16" s="1"/>
  <c r="F113" i="16"/>
  <c r="D113" i="16"/>
  <c r="D168" i="16" s="1"/>
  <c r="V112" i="16"/>
  <c r="T112" i="16"/>
  <c r="S112" i="16"/>
  <c r="H112" i="16"/>
  <c r="O112" i="16" s="1"/>
  <c r="U112" i="16" s="1"/>
  <c r="F112" i="16"/>
  <c r="D112" i="16"/>
  <c r="D167" i="16" s="1"/>
  <c r="V111" i="16"/>
  <c r="S111" i="16"/>
  <c r="R111" i="16"/>
  <c r="H111" i="16"/>
  <c r="F111" i="16"/>
  <c r="F114" i="16" s="1"/>
  <c r="D111" i="16"/>
  <c r="N95" i="16"/>
  <c r="M95" i="16"/>
  <c r="L95" i="16"/>
  <c r="K95" i="16"/>
  <c r="J95" i="16"/>
  <c r="I95" i="16"/>
  <c r="G95" i="16"/>
  <c r="E95" i="16"/>
  <c r="S94" i="16"/>
  <c r="O94" i="16"/>
  <c r="U94" i="16" s="1"/>
  <c r="H94" i="16"/>
  <c r="F94" i="16"/>
  <c r="T94" i="16" s="1"/>
  <c r="U93" i="16"/>
  <c r="T93" i="16"/>
  <c r="S93" i="16"/>
  <c r="H93" i="16"/>
  <c r="O93" i="16" s="1"/>
  <c r="F93" i="16"/>
  <c r="S92" i="16"/>
  <c r="R92" i="16"/>
  <c r="H92" i="16"/>
  <c r="H95" i="16" s="1"/>
  <c r="F92" i="16"/>
  <c r="T92" i="16" s="1"/>
  <c r="N82" i="16"/>
  <c r="M82" i="16"/>
  <c r="L82" i="16"/>
  <c r="K82" i="16"/>
  <c r="J82" i="16"/>
  <c r="I82" i="16"/>
  <c r="G82" i="16"/>
  <c r="E82" i="16"/>
  <c r="W81" i="16"/>
  <c r="V81" i="16"/>
  <c r="S81" i="16"/>
  <c r="O81" i="16"/>
  <c r="U81" i="16" s="1"/>
  <c r="H81" i="16"/>
  <c r="F81" i="16"/>
  <c r="T81" i="16" s="1"/>
  <c r="D81" i="16"/>
  <c r="W80" i="16"/>
  <c r="V80" i="16"/>
  <c r="T80" i="16"/>
  <c r="S80" i="16"/>
  <c r="H80" i="16"/>
  <c r="O80" i="16" s="1"/>
  <c r="U80" i="16" s="1"/>
  <c r="F80" i="16"/>
  <c r="D80" i="16"/>
  <c r="W79" i="16"/>
  <c r="V79" i="16"/>
  <c r="T79" i="16"/>
  <c r="S79" i="16"/>
  <c r="R79" i="16"/>
  <c r="H79" i="16"/>
  <c r="O79" i="16" s="1"/>
  <c r="F79" i="16"/>
  <c r="F82" i="16" s="1"/>
  <c r="N69" i="16"/>
  <c r="M69" i="16"/>
  <c r="L69" i="16"/>
  <c r="K69" i="16"/>
  <c r="J69" i="16"/>
  <c r="I69" i="16"/>
  <c r="G69" i="16"/>
  <c r="E69" i="16"/>
  <c r="V68" i="16"/>
  <c r="U68" i="16"/>
  <c r="S68" i="16"/>
  <c r="H68" i="16"/>
  <c r="O68" i="16" s="1"/>
  <c r="F68" i="16"/>
  <c r="T68" i="16" s="1"/>
  <c r="D68" i="16"/>
  <c r="V67" i="16"/>
  <c r="U67" i="16"/>
  <c r="T67" i="16"/>
  <c r="S67" i="16"/>
  <c r="H67" i="16"/>
  <c r="O67" i="16" s="1"/>
  <c r="F67" i="16"/>
  <c r="F69" i="16" s="1"/>
  <c r="D67" i="16"/>
  <c r="V66" i="16"/>
  <c r="T66" i="16"/>
  <c r="S66" i="16"/>
  <c r="R66" i="16"/>
  <c r="H66" i="16"/>
  <c r="H69" i="16" s="1"/>
  <c r="F66" i="16"/>
  <c r="D66" i="16"/>
  <c r="N50" i="16"/>
  <c r="M50" i="16"/>
  <c r="L50" i="16"/>
  <c r="K50" i="16"/>
  <c r="J50" i="16"/>
  <c r="I50" i="16"/>
  <c r="G50" i="16"/>
  <c r="E50" i="16"/>
  <c r="V49" i="16"/>
  <c r="T49" i="16"/>
  <c r="S49" i="16"/>
  <c r="H49" i="16"/>
  <c r="O49" i="16" s="1"/>
  <c r="U49" i="16" s="1"/>
  <c r="F49" i="16"/>
  <c r="D49" i="16"/>
  <c r="V48" i="16"/>
  <c r="U48" i="16"/>
  <c r="S48" i="16"/>
  <c r="H48" i="16"/>
  <c r="O48" i="16" s="1"/>
  <c r="F48" i="16"/>
  <c r="T48" i="16" s="1"/>
  <c r="D48" i="16"/>
  <c r="V47" i="16"/>
  <c r="T47" i="16"/>
  <c r="S47" i="16"/>
  <c r="R47" i="16"/>
  <c r="H47" i="16"/>
  <c r="H50" i="16" s="1"/>
  <c r="F47" i="16"/>
  <c r="D47" i="16"/>
  <c r="D79" i="16" s="1"/>
  <c r="N30" i="16"/>
  <c r="M30" i="16"/>
  <c r="L30" i="16"/>
  <c r="K30" i="16"/>
  <c r="J30" i="16"/>
  <c r="I30" i="16"/>
  <c r="G30" i="16"/>
  <c r="E30" i="16"/>
  <c r="S29" i="16"/>
  <c r="H29" i="16"/>
  <c r="O29" i="16" s="1"/>
  <c r="U29" i="16" s="1"/>
  <c r="F29" i="16"/>
  <c r="T29" i="16" s="1"/>
  <c r="S28" i="16"/>
  <c r="H28" i="16"/>
  <c r="O28" i="16" s="1"/>
  <c r="U28" i="16" s="1"/>
  <c r="F28" i="16"/>
  <c r="T28" i="16" s="1"/>
  <c r="S27" i="16"/>
  <c r="R27" i="16"/>
  <c r="H27" i="16"/>
  <c r="F27" i="16"/>
  <c r="T27" i="16" s="1"/>
  <c r="U79" i="16" l="1"/>
  <c r="O82" i="16"/>
  <c r="H179" i="16"/>
  <c r="F30" i="16"/>
  <c r="O47" i="16"/>
  <c r="H82" i="16"/>
  <c r="H114" i="16"/>
  <c r="O111" i="16"/>
  <c r="H133" i="16"/>
  <c r="O130" i="16"/>
  <c r="H146" i="16"/>
  <c r="O143" i="16"/>
  <c r="H155" i="16"/>
  <c r="J158" i="16"/>
  <c r="N158" i="16"/>
  <c r="F156" i="16"/>
  <c r="P156" i="16" s="1"/>
  <c r="H166" i="16"/>
  <c r="F168" i="16"/>
  <c r="P168" i="16" s="1"/>
  <c r="G178" i="16"/>
  <c r="J178" i="16" s="1"/>
  <c r="G179" i="16"/>
  <c r="D190" i="16"/>
  <c r="E190" i="16" s="1"/>
  <c r="P155" i="16"/>
  <c r="O156" i="16"/>
  <c r="H178" i="16" s="1"/>
  <c r="O168" i="16"/>
  <c r="I204" i="16"/>
  <c r="H202" i="16"/>
  <c r="O214" i="16"/>
  <c r="I215" i="16"/>
  <c r="T111" i="16"/>
  <c r="T130" i="16"/>
  <c r="T143" i="16"/>
  <c r="O166" i="16"/>
  <c r="O169" i="16" s="1"/>
  <c r="G177" i="16"/>
  <c r="E180" i="16"/>
  <c r="E194" i="16" s="1"/>
  <c r="F177" i="16"/>
  <c r="F180" i="16" s="1"/>
  <c r="F178" i="16"/>
  <c r="I178" i="16"/>
  <c r="F179" i="16"/>
  <c r="I179" i="16"/>
  <c r="P201" i="16"/>
  <c r="E204" i="16"/>
  <c r="F202" i="16"/>
  <c r="P202" i="16" s="1"/>
  <c r="J215" i="16"/>
  <c r="H213" i="16"/>
  <c r="H215" i="16" s="1"/>
  <c r="F188" i="16"/>
  <c r="G188" i="16"/>
  <c r="O202" i="16"/>
  <c r="P213" i="16"/>
  <c r="E215" i="16"/>
  <c r="F50" i="16"/>
  <c r="O66" i="16"/>
  <c r="H30" i="16"/>
  <c r="O27" i="16"/>
  <c r="F95" i="16"/>
  <c r="H156" i="16"/>
  <c r="O157" i="16"/>
  <c r="F166" i="16"/>
  <c r="F167" i="16"/>
  <c r="P167" i="16" s="1"/>
  <c r="H168" i="16"/>
  <c r="I169" i="16"/>
  <c r="K178" i="16"/>
  <c r="K179" i="16"/>
  <c r="D189" i="16"/>
  <c r="E189" i="16" s="1"/>
  <c r="E191" i="16"/>
  <c r="J204" i="16"/>
  <c r="H201" i="16"/>
  <c r="H204" i="16" s="1"/>
  <c r="O203" i="16"/>
  <c r="F212" i="16"/>
  <c r="O212" i="16"/>
  <c r="O92" i="16"/>
  <c r="G204" i="16"/>
  <c r="U92" i="16" l="1"/>
  <c r="O95" i="16"/>
  <c r="U143" i="16"/>
  <c r="O146" i="16"/>
  <c r="O114" i="16"/>
  <c r="U111" i="16"/>
  <c r="F169" i="16"/>
  <c r="P169" i="16" s="1"/>
  <c r="P166" i="16"/>
  <c r="U27" i="16"/>
  <c r="M218" i="16" s="1"/>
  <c r="M222" i="16" s="1"/>
  <c r="O30" i="16"/>
  <c r="O201" i="16"/>
  <c r="O204" i="16" s="1"/>
  <c r="F215" i="16"/>
  <c r="P215" i="16" s="1"/>
  <c r="P212" i="16"/>
  <c r="G180" i="16"/>
  <c r="O213" i="16"/>
  <c r="O215" i="16" s="1"/>
  <c r="I190" i="16"/>
  <c r="K190" i="16"/>
  <c r="G190" i="16"/>
  <c r="J190" i="16"/>
  <c r="F190" i="16"/>
  <c r="H190" i="16"/>
  <c r="O133" i="16"/>
  <c r="U130" i="16"/>
  <c r="K189" i="16"/>
  <c r="G189" i="16"/>
  <c r="G191" i="16" s="1"/>
  <c r="I189" i="16"/>
  <c r="J189" i="16"/>
  <c r="F189" i="16"/>
  <c r="H189" i="16"/>
  <c r="O69" i="16"/>
  <c r="U66" i="16"/>
  <c r="F191" i="16"/>
  <c r="F194" i="16" s="1"/>
  <c r="F204" i="16"/>
  <c r="P204" i="16" s="1"/>
  <c r="F158" i="16"/>
  <c r="P158" i="16" s="1"/>
  <c r="J179" i="16"/>
  <c r="H169" i="16"/>
  <c r="O155" i="16"/>
  <c r="J177" i="16" s="1"/>
  <c r="J180" i="16" s="1"/>
  <c r="H158" i="16"/>
  <c r="O50" i="16"/>
  <c r="U47" i="16"/>
  <c r="O158" i="16" l="1"/>
  <c r="I188" i="16"/>
  <c r="I191" i="16" s="1"/>
  <c r="K177" i="16"/>
  <c r="K188" i="16"/>
  <c r="H177" i="16"/>
  <c r="H180" i="16" s="1"/>
  <c r="H188" i="16"/>
  <c r="H191" i="16" s="1"/>
  <c r="I177" i="16"/>
  <c r="I180" i="16" s="1"/>
  <c r="J188" i="16"/>
  <c r="J191" i="16" s="1"/>
  <c r="J194" i="16" s="1"/>
  <c r="G194" i="16"/>
  <c r="L188" i="16"/>
  <c r="H194" i="16" l="1"/>
  <c r="L177" i="16"/>
  <c r="I194" i="16"/>
  <c r="K194" i="16"/>
  <c r="L194" i="16" l="1"/>
  <c r="Q55" i="11" l="1"/>
  <c r="K55" i="11"/>
  <c r="F55" i="11"/>
  <c r="O55" i="11" s="1"/>
  <c r="Q54" i="11"/>
  <c r="K54" i="11"/>
  <c r="F54" i="11"/>
  <c r="P54" i="11" s="1"/>
  <c r="Q53" i="11"/>
  <c r="O53" i="11"/>
  <c r="K53" i="11"/>
  <c r="F53" i="11"/>
  <c r="P53" i="11" s="1"/>
  <c r="Q52" i="11"/>
  <c r="P52" i="11"/>
  <c r="O52" i="11"/>
  <c r="K52" i="11"/>
  <c r="F52" i="11"/>
  <c r="Q51" i="11"/>
  <c r="P51" i="11"/>
  <c r="K51" i="11"/>
  <c r="F51" i="11"/>
  <c r="O51" i="11" s="1"/>
  <c r="Q50" i="11"/>
  <c r="K50" i="11"/>
  <c r="F50" i="11"/>
  <c r="P50" i="11" s="1"/>
  <c r="Q49" i="11"/>
  <c r="O49" i="11"/>
  <c r="K49" i="11"/>
  <c r="F49" i="11"/>
  <c r="P49" i="11" s="1"/>
  <c r="Q48" i="11"/>
  <c r="P48" i="11"/>
  <c r="O48" i="11"/>
  <c r="K48" i="11"/>
  <c r="F48" i="11"/>
  <c r="Q47" i="11"/>
  <c r="P47" i="11"/>
  <c r="K47" i="11"/>
  <c r="F47" i="11"/>
  <c r="O47" i="11" s="1"/>
  <c r="Q46" i="11"/>
  <c r="K46" i="11"/>
  <c r="F46" i="11"/>
  <c r="P46" i="11" s="1"/>
  <c r="Q45" i="11"/>
  <c r="O45" i="11"/>
  <c r="K45" i="11"/>
  <c r="F45" i="11"/>
  <c r="P45" i="11" s="1"/>
  <c r="Q44" i="11"/>
  <c r="P44" i="11"/>
  <c r="O44" i="11"/>
  <c r="K44" i="11"/>
  <c r="F44" i="11"/>
  <c r="Q43" i="11"/>
  <c r="P43" i="11"/>
  <c r="K43" i="11"/>
  <c r="F43" i="11"/>
  <c r="O43" i="11" s="1"/>
  <c r="Q42" i="11"/>
  <c r="K42" i="11"/>
  <c r="F42" i="11"/>
  <c r="P42" i="11" s="1"/>
  <c r="Q41" i="11"/>
  <c r="O41" i="11"/>
  <c r="K41" i="11"/>
  <c r="F41" i="11"/>
  <c r="P41" i="11" s="1"/>
  <c r="Q40" i="11"/>
  <c r="P40" i="11"/>
  <c r="O40" i="11"/>
  <c r="K40" i="11"/>
  <c r="F40" i="11"/>
  <c r="Q39" i="11"/>
  <c r="P39" i="11"/>
  <c r="K39" i="11"/>
  <c r="F39" i="11"/>
  <c r="O39" i="11" s="1"/>
  <c r="Q38" i="11"/>
  <c r="K38" i="11"/>
  <c r="F38" i="11"/>
  <c r="P38" i="11" s="1"/>
  <c r="Q37" i="11"/>
  <c r="O37" i="11"/>
  <c r="K37" i="11"/>
  <c r="F37" i="11"/>
  <c r="P37" i="11" s="1"/>
  <c r="Q36" i="11"/>
  <c r="P36" i="11"/>
  <c r="O36" i="11"/>
  <c r="K36" i="11"/>
  <c r="F36" i="11"/>
  <c r="Q35" i="11"/>
  <c r="P35" i="11"/>
  <c r="K35" i="11"/>
  <c r="F35" i="11"/>
  <c r="O35" i="11" s="1"/>
  <c r="Q34" i="11"/>
  <c r="K34" i="11"/>
  <c r="F34" i="11"/>
  <c r="P34" i="11" s="1"/>
  <c r="Q33" i="11"/>
  <c r="O33" i="11"/>
  <c r="K33" i="11"/>
  <c r="F33" i="11"/>
  <c r="P33" i="11" s="1"/>
  <c r="Q32" i="11"/>
  <c r="P32" i="11"/>
  <c r="O32" i="11"/>
  <c r="K32" i="11"/>
  <c r="F32" i="11"/>
  <c r="Q31" i="11"/>
  <c r="P31" i="11"/>
  <c r="K31" i="11"/>
  <c r="F31" i="11"/>
  <c r="O31" i="11" s="1"/>
  <c r="Q30" i="11"/>
  <c r="K30" i="11"/>
  <c r="F30" i="11"/>
  <c r="P30" i="11" s="1"/>
  <c r="Q29" i="11"/>
  <c r="O29" i="11"/>
  <c r="K29" i="11"/>
  <c r="F29" i="11"/>
  <c r="P29" i="11" s="1"/>
  <c r="Q28" i="11"/>
  <c r="P28" i="11"/>
  <c r="O28" i="11"/>
  <c r="K28" i="11"/>
  <c r="F28" i="11"/>
  <c r="Q27" i="11"/>
  <c r="P27" i="11"/>
  <c r="K27" i="11"/>
  <c r="F27" i="11"/>
  <c r="O27" i="11" s="1"/>
  <c r="Q26" i="11"/>
  <c r="K26" i="11"/>
  <c r="F26" i="11"/>
  <c r="P26" i="11" s="1"/>
  <c r="Q25" i="11"/>
  <c r="O25" i="11"/>
  <c r="K25" i="11"/>
  <c r="F25" i="11"/>
  <c r="P25" i="11" s="1"/>
  <c r="Q24" i="11"/>
  <c r="K24" i="11"/>
  <c r="F24" i="11"/>
  <c r="O24" i="11" s="1"/>
  <c r="Q23" i="11"/>
  <c r="P23" i="11"/>
  <c r="K23" i="11"/>
  <c r="F23" i="11"/>
  <c r="O23" i="11" s="1"/>
  <c r="Q22" i="11"/>
  <c r="K22" i="11"/>
  <c r="F22" i="11"/>
  <c r="P22" i="11" s="1"/>
  <c r="Q21" i="11"/>
  <c r="K21" i="11"/>
  <c r="F21" i="11"/>
  <c r="P21" i="11" s="1"/>
  <c r="Q20" i="11"/>
  <c r="K20" i="11"/>
  <c r="F20" i="11"/>
  <c r="O20" i="11" s="1"/>
  <c r="Q19" i="11"/>
  <c r="K19" i="11"/>
  <c r="F19" i="11"/>
  <c r="O19" i="11" s="1"/>
  <c r="K18" i="11"/>
  <c r="F18" i="11"/>
  <c r="Q17" i="11"/>
  <c r="K17" i="11"/>
  <c r="F17" i="11"/>
  <c r="P17" i="11" s="1"/>
  <c r="Q16" i="11"/>
  <c r="K16" i="11"/>
  <c r="F16" i="11"/>
  <c r="O16" i="11" s="1"/>
  <c r="Q15" i="11"/>
  <c r="K15" i="11"/>
  <c r="F15" i="11"/>
  <c r="O15" i="11" s="1"/>
  <c r="Q14" i="11"/>
  <c r="K14" i="11"/>
  <c r="F14" i="11"/>
  <c r="P14" i="11" s="1"/>
  <c r="K13" i="11"/>
  <c r="F13" i="11"/>
  <c r="Q12" i="11"/>
  <c r="K12" i="11"/>
  <c r="F12" i="11"/>
  <c r="O12" i="11" s="1"/>
  <c r="Q11" i="11"/>
  <c r="Q57" i="11" l="1"/>
  <c r="P24" i="11"/>
  <c r="P16" i="11"/>
  <c r="O17" i="11"/>
  <c r="P20" i="11"/>
  <c r="O21" i="11"/>
  <c r="P15" i="11"/>
  <c r="P19" i="11"/>
  <c r="K57" i="11"/>
  <c r="K62" i="11" s="1"/>
  <c r="P12" i="11"/>
  <c r="P11" i="11"/>
  <c r="P55" i="11"/>
  <c r="O14" i="11"/>
  <c r="O22" i="11"/>
  <c r="O26" i="11"/>
  <c r="O30" i="11"/>
  <c r="O34" i="11"/>
  <c r="O38" i="11"/>
  <c r="O42" i="11"/>
  <c r="O46" i="11"/>
  <c r="O50" i="11"/>
  <c r="O54" i="11"/>
  <c r="O57" i="11" l="1"/>
  <c r="K64" i="11"/>
  <c r="P57" i="11"/>
  <c r="O59" i="11" l="1"/>
  <c r="O60" i="11" s="1"/>
  <c r="P59" i="11"/>
  <c r="P60" i="11" s="1"/>
  <c r="P61" i="11" s="1"/>
  <c r="O62" i="11" l="1"/>
  <c r="P62" i="11"/>
  <c r="P64" i="11" s="1"/>
  <c r="Q59" i="11"/>
  <c r="Q60" i="11"/>
  <c r="O61" i="11"/>
  <c r="Q62" i="11" l="1"/>
  <c r="O64" i="11"/>
  <c r="Q61" i="11"/>
  <c r="Q64" i="11" l="1"/>
  <c r="O68" i="11"/>
  <c r="O6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文部科学省</author>
    <author>中田凌</author>
  </authors>
  <commentList>
    <comment ref="B9" authorId="0" shapeId="0" xr:uid="{AA5FADBE-55F7-4768-97F3-8448512BBD0E}">
      <text>
        <r>
          <rPr>
            <b/>
            <sz val="9"/>
            <color indexed="81"/>
            <rFont val="ＭＳ Ｐゴシック"/>
            <family val="3"/>
            <charset val="128"/>
          </rPr>
          <t>対象経費のみに付番すること。
ここで付した番号を、「様式●－●」、「設備・装置（工事）等の説明一覧」、「設備（装置）構成図」、「平面（立面）図」、「定価証明書」、「カタログ」の対応箇所に付番する。</t>
        </r>
      </text>
    </comment>
    <comment ref="C9" authorId="0" shapeId="0" xr:uid="{A1ADEF5D-A211-4F67-8FD5-32EC33A1ADDD}">
      <text>
        <r>
          <rPr>
            <b/>
            <sz val="9"/>
            <color indexed="81"/>
            <rFont val="ＭＳ Ｐゴシック"/>
            <family val="3"/>
            <charset val="128"/>
          </rPr>
          <t>情報処理関係設備や教育装置など、見積書に品目名のみで記載されている場合は記入不要。耐震補強工事やエコキャンパス工事など、ＡＡ工事、ＢＢ工事と、工事別に分かれている場合は本欄へ記入すること。本欄への記入の有無に関わらず「品名」欄は必ず記入をすること。</t>
        </r>
      </text>
    </comment>
    <comment ref="D9" authorId="0" shapeId="0" xr:uid="{22C274F6-C95D-4743-899C-E657FBD1BFA6}">
      <text>
        <r>
          <rPr>
            <b/>
            <sz val="9"/>
            <color indexed="81"/>
            <rFont val="ＭＳ Ｐゴシック"/>
            <family val="3"/>
            <charset val="128"/>
          </rPr>
          <t>複数にまとめて値引・諸経費等が係る場合など、値引額等を個々の品名毎に記載できない場合は、「品名」欄に「値引額」、「諸経費」等と記載し、
①「単価」・「数量」・「単価×数量」欄には記入をせず、「値引・諸経費等共通に係る経費」欄へ金額を記入すること。
②「左記経費（Ｄ列）について」において、Ｄ列に記載した経費が2以上の「品名・規格」に係る経費である場合、ドロップダウンリストより「全体に係る経費」…（ア）、「複数項目に係る経費」…（イ）のいずれかを選択すること。
③上記（イ）を選択した場合、右表の「値引・諸経費等共通に係る経費」欄へ「0」と入力し、右表の「対象経費」と「対象外経費」へそれぞれの値引額等を記入すること。
　※　（ア）の場合、値引額等は自動で按分計算されるため作業不要。
④</t>
        </r>
        <r>
          <rPr>
            <b/>
            <u/>
            <sz val="9"/>
            <color indexed="10"/>
            <rFont val="ＭＳ Ｐゴシック"/>
            <family val="3"/>
            <charset val="128"/>
          </rPr>
          <t>上記（イ）の場合、以下については別紙（様式自由）へ記載し、提出すること。作成にあたっては作成例を参照のこと。</t>
        </r>
        <r>
          <rPr>
            <b/>
            <sz val="9"/>
            <color indexed="81"/>
            <rFont val="ＭＳ Ｐゴシック"/>
            <family val="3"/>
            <charset val="128"/>
          </rPr>
          <t xml:space="preserve">
　・「複数項目」が指す「品名・規格」名を転記すること。（共通経費がどの項目とどの項目へ係るものであるかを調べるため）
　・値引額等の算出方法（算出根拠）を示すこと。
【補足】
「全体に係る経費（ア）」…全ての項目に係る諸経費・値引等
「複数項目に係る経費（イ）」…特定の項目のみに係る諸経費・値引等</t>
        </r>
      </text>
    </comment>
    <comment ref="E9" authorId="0" shapeId="0" xr:uid="{412AD2B2-4A02-428C-85FC-514CF51667AE}">
      <text>
        <r>
          <rPr>
            <b/>
            <sz val="9"/>
            <color indexed="81"/>
            <rFont val="ＭＳ Ｐゴシック"/>
            <family val="3"/>
            <charset val="128"/>
          </rPr>
          <t>左欄が2以上の「品名・規格」に係る経費である場合、
→ドロップダウンリストより「全体に係る経費」、「複数項目に係る経費」のいずれかを選択すること。
上記以外、
→作業不要。</t>
        </r>
      </text>
    </comment>
    <comment ref="K9" authorId="0" shapeId="0" xr:uid="{E69EA9CA-61C8-471C-B776-53D3AE338CEC}">
      <text>
        <r>
          <rPr>
            <b/>
            <sz val="9"/>
            <color indexed="81"/>
            <rFont val="ＭＳ Ｐゴシック"/>
            <family val="3"/>
            <charset val="128"/>
          </rPr>
          <t>見積書の「金額」欄に記載の金額を記入すること。</t>
        </r>
      </text>
    </comment>
    <comment ref="Q10" authorId="0" shapeId="0" xr:uid="{4D1301B1-98F5-4903-A0F1-F0C37B34CF54}">
      <text>
        <r>
          <rPr>
            <b/>
            <sz val="9"/>
            <color indexed="81"/>
            <rFont val="ＭＳ Ｐゴシック"/>
            <family val="3"/>
            <charset val="128"/>
          </rPr>
          <t>セルが緑色の場合、
①緑色セルに入っている数値を削除し、「0（ゼロ）」と入力すること。
②「対象経費」欄と「対象外経費」欄へそれぞれの金額を入力すること。入力の際には「対象経費+対象外経費=金額」となることを確認すること。</t>
        </r>
        <r>
          <rPr>
            <sz val="9"/>
            <color indexed="81"/>
            <rFont val="ＭＳ Ｐゴシック"/>
            <family val="3"/>
            <charset val="128"/>
          </rPr>
          <t xml:space="preserve">
</t>
        </r>
      </text>
    </comment>
    <comment ref="Q13" authorId="1" shapeId="0" xr:uid="{033D9AD8-2965-4D66-9B75-4179863B289E}">
      <text>
        <r>
          <rPr>
            <sz val="9"/>
            <color indexed="81"/>
            <rFont val="MS P ゴシック"/>
            <family val="3"/>
            <charset val="128"/>
          </rPr>
          <t>本経費は「（イ）複数項目に係る経費」で、セルが緑色となっていたため、緑色セルに自動入力されていた「1,200,000」を削除し、「0」と入力し、「1,200,000」を「対象経費」欄と「対象外経費」欄へ振り分けて記入。なお、振分金額の算出方法については、別紙に記載すること。別紙の作成については作成例を参照すること。</t>
        </r>
      </text>
    </comment>
    <comment ref="Q18" authorId="1" shapeId="0" xr:uid="{9DBACD60-9BA6-45A4-866A-7443CD044D32}">
      <text>
        <r>
          <rPr>
            <sz val="9"/>
            <color indexed="81"/>
            <rFont val="MS P ゴシック"/>
            <family val="3"/>
            <charset val="128"/>
          </rPr>
          <t>本経費は「（イ）複数項目に係る経費」で、セルが緑色となっていたため、緑色セルに自動入力されていた「1,500,000」を削除し、「0」と入力し、「1,500,000」を「対象経費」欄と「対象外経費」欄へ振り分けて記入。なお、振分金額の算出方法については、別紙に記載すること。別紙の作成については作成例を参照すること。</t>
        </r>
      </text>
    </comment>
    <comment ref="K57" authorId="0" shapeId="0" xr:uid="{2AC04880-5614-4444-A282-29B1AE4CD727}">
      <text>
        <r>
          <rPr>
            <b/>
            <sz val="9"/>
            <color indexed="81"/>
            <rFont val="ＭＳ Ｐゴシック"/>
            <family val="3"/>
            <charset val="128"/>
          </rPr>
          <t>自動計算のため入力不要。</t>
        </r>
      </text>
    </comment>
    <comment ref="K62" authorId="0" shapeId="0" xr:uid="{E5B2E667-0C5D-4DB4-81EF-B0C8ADA7A036}">
      <text>
        <r>
          <rPr>
            <b/>
            <sz val="9"/>
            <color indexed="81"/>
            <rFont val="ＭＳ Ｐゴシック"/>
            <family val="3"/>
            <charset val="128"/>
          </rPr>
          <t>自動計算のため入力不用。
ただし、自動計算の数字に誤りがある場合は、手動で入力すること。（税率10％で計算）</t>
        </r>
      </text>
    </comment>
    <comment ref="K64" authorId="0" shapeId="0" xr:uid="{A36C7A41-8E27-4B69-8292-299D00F095C3}">
      <text>
        <r>
          <rPr>
            <b/>
            <sz val="9"/>
            <color indexed="81"/>
            <rFont val="ＭＳ Ｐゴシック"/>
            <family val="3"/>
            <charset val="128"/>
          </rPr>
          <t xml:space="preserve">・自動計算のため入力不要。
</t>
        </r>
        <r>
          <rPr>
            <b/>
            <u/>
            <sz val="10"/>
            <color indexed="10"/>
            <rFont val="ＭＳ Ｐゴシック"/>
            <family val="3"/>
            <charset val="128"/>
          </rPr>
          <t>・見積書の合計額（税込）と一致することを確認した上で提出すること</t>
        </r>
        <r>
          <rPr>
            <b/>
            <u/>
            <sz val="14"/>
            <color indexed="10"/>
            <rFont val="ＭＳ Ｐゴシック"/>
            <family val="3"/>
            <charset val="128"/>
          </rPr>
          <t>。</t>
        </r>
      </text>
    </comment>
    <comment ref="O64" authorId="0" shapeId="0" xr:uid="{C81C511D-EAD1-4247-B2D5-D08F03E4E9BE}">
      <text>
        <r>
          <rPr>
            <b/>
            <sz val="9"/>
            <color indexed="81"/>
            <rFont val="ＭＳ Ｐゴシック"/>
            <family val="3"/>
            <charset val="128"/>
          </rPr>
          <t>・自動計算のため入力不要。
・今回申請する補助対象経費（税込）と一致することを確認した上で提出すること。</t>
        </r>
        <r>
          <rPr>
            <sz val="9"/>
            <color indexed="81"/>
            <rFont val="ＭＳ Ｐゴシック"/>
            <family val="3"/>
            <charset val="128"/>
          </rPr>
          <t xml:space="preserve">
</t>
        </r>
      </text>
    </comment>
    <comment ref="N66" authorId="0" shapeId="0" xr:uid="{24E3BDBA-1CFA-49C2-986B-FA14E0449C42}">
      <text>
        <r>
          <rPr>
            <b/>
            <sz val="9"/>
            <color indexed="81"/>
            <rFont val="ＭＳ Ｐゴシック"/>
            <family val="3"/>
            <charset val="128"/>
          </rPr>
          <t xml:space="preserve">課程別を算出するため按分計算が必要な場合は「割合」を記すること。
それ以外の場合は「割合」の入力の必要はない。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E17" authorId="0" shapeId="0" xr:uid="{AF9096F6-2A6E-4A66-94A4-34A154D3AA32}">
      <text>
        <r>
          <rPr>
            <b/>
            <sz val="9"/>
            <color indexed="81"/>
            <rFont val="ＭＳ Ｐゴシック"/>
            <family val="3"/>
            <charset val="128"/>
          </rPr>
          <t>プロジェクターについては教員用パソコンとの接続についても回答すること。</t>
        </r>
      </text>
    </comment>
    <comment ref="E18" authorId="0" shapeId="0" xr:uid="{E64C281F-22F1-4EF9-8B76-BB0472CAF652}">
      <text>
        <r>
          <rPr>
            <b/>
            <sz val="9"/>
            <color indexed="81"/>
            <rFont val="ＭＳ Ｐゴシック"/>
            <family val="3"/>
            <charset val="128"/>
          </rPr>
          <t>申請数量が１つのため、②の記入は不要。</t>
        </r>
      </text>
    </comment>
    <comment ref="E31" authorId="0" shapeId="0" xr:uid="{C1F6EDC1-9005-4690-BB5B-CBD35CE0098E}">
      <text>
        <r>
          <rPr>
            <b/>
            <sz val="9"/>
            <color indexed="81"/>
            <rFont val="ＭＳ Ｐゴシック"/>
            <family val="3"/>
            <charset val="128"/>
          </rPr>
          <t>定員内実員に即した申請台数となるようにすること。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文部科学省</author>
    <author>中田凌</author>
  </authors>
  <commentList>
    <comment ref="H7" authorId="0" shapeId="0" xr:uid="{57D90559-58F3-47F4-B0E1-C1CF76CF5DBA}">
      <text>
        <r>
          <rPr>
            <b/>
            <sz val="11"/>
            <color indexed="81"/>
            <rFont val="ＭＳ Ｐゴシック"/>
            <family val="3"/>
            <charset val="128"/>
          </rPr>
          <t>ドロップダウンリストより該当するものを選択すること。
【耐震補強工事】　
  工事費見積　→　「施工業者」を選択
　実施設計費見積　→　「設計業者」を選択
　耐震診断経費見積　→　「耐震診断業者」を選択
【非構造部材の耐震対策】　
  工事費見積　→　「施工業者」を選択
　実施設計費見積　→　「設計業者」を選択
　耐震点検経費見積　→　「耐震点検業者」を選択
【防災機能強化、バリアフリー化、エコキャンパス】
　工事費見積　→　「施工業者」を選択
　実施設計費見積　→　「設計業者」を選択
【アスベスト対策工事】　
　工事費見積　→　「施工業者」を選択
　実施設計費見積　→　「設計業者」を選択
　調査分析費見積　→　「調査分析業者」を選択
※　例えば、耐震診断費・実施設計費・工事費のそれぞれで三者見積を取得した場合、それぞれについて採択理由書が必要となります（計３枚）。
　耐震診断費と実施設計費で三者見積を取得し、工事費で三者見積を取得した場合は、耐震診断費と実施設計費で１枚、工事費で１枚の計２枚の採択理由書が必要となる。</t>
        </r>
      </text>
    </comment>
    <comment ref="C8" authorId="0" shapeId="0" xr:uid="{5D51957D-37D4-4322-9119-E9BD300F1C73}">
      <text>
        <r>
          <rPr>
            <b/>
            <sz val="9"/>
            <color indexed="81"/>
            <rFont val="ＭＳ Ｐゴシック"/>
            <family val="3"/>
            <charset val="128"/>
          </rPr>
          <t>業者名は正確に記載すること。</t>
        </r>
      </text>
    </comment>
    <comment ref="I8" authorId="1" shapeId="0" xr:uid="{EDF00144-E44F-40A6-AB29-F9A75A3E37AB}">
      <text>
        <r>
          <rPr>
            <b/>
            <sz val="9"/>
            <color indexed="81"/>
            <rFont val="MS P ゴシック"/>
            <family val="3"/>
            <charset val="128"/>
          </rPr>
          <t>・「見積金額」欄の金額と見積書の金額は一致させること。（補助対象外経費も含めた金額を記載すること。）
・税込価格と税抜価格が混同している場合は，いずれかの表示方法に統一すること。</t>
        </r>
      </text>
    </comment>
    <comment ref="A13" authorId="1" shapeId="0" xr:uid="{91AE91D7-7EE7-4A7E-9DDF-E55ED2ACCFA0}">
      <text>
        <r>
          <rPr>
            <b/>
            <sz val="9"/>
            <color indexed="81"/>
            <rFont val="MS P ゴシック"/>
            <family val="3"/>
            <charset val="128"/>
          </rPr>
          <t>「不採択業者」欄が不足する場合は、適宜追加すること。</t>
        </r>
      </text>
    </comment>
    <comment ref="A21" authorId="1" shapeId="0" xr:uid="{7BBBE54A-21C4-4373-AE63-C9A3F7A4EB11}">
      <text>
        <r>
          <rPr>
            <b/>
            <sz val="9"/>
            <color indexed="81"/>
            <rFont val="MS P ゴシック"/>
            <family val="3"/>
            <charset val="128"/>
          </rPr>
          <t>３社以上の業者による見積り合わせ後に金額が変更になった場合には以下の欄に状況等を記入すること。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19" authorId="0" shapeId="0" xr:uid="{073FA220-081E-461E-B699-C000107E907A}">
      <text>
        <r>
          <rPr>
            <sz val="9"/>
            <color indexed="81"/>
            <rFont val="ＭＳ Ｐゴシック"/>
            <family val="3"/>
            <charset val="128"/>
          </rPr>
          <t xml:space="preserve">学校の在所する地方公共団体の要請により避難場所の指定を受けている学校である場合、下記回答欄を使用すること。
</t>
        </r>
      </text>
    </comment>
    <comment ref="D22" authorId="0" shapeId="0" xr:uid="{9D779FB0-C3BA-4103-BD6E-3BB38E2B2FBE}">
      <text>
        <r>
          <rPr>
            <sz val="9"/>
            <color indexed="81"/>
            <rFont val="ＭＳ Ｐゴシック"/>
            <family val="3"/>
            <charset val="128"/>
          </rPr>
          <t>学校で生徒数が一番多い課程に「○」を選択し、</t>
        </r>
        <r>
          <rPr>
            <u/>
            <sz val="9"/>
            <color indexed="81"/>
            <rFont val="ＭＳ Ｐゴシック"/>
            <family val="3"/>
            <charset val="128"/>
          </rPr>
          <t>それ以外の課程は何も入力せず、空白にすること。</t>
        </r>
      </text>
    </comment>
    <comment ref="I25" authorId="0" shapeId="0" xr:uid="{7937A332-F9B6-4044-8C87-313A4CB13DD8}">
      <text>
        <r>
          <rPr>
            <sz val="9"/>
            <color indexed="81"/>
            <rFont val="ＭＳ Ｐゴシック"/>
            <family val="3"/>
            <charset val="128"/>
          </rPr>
          <t xml:space="preserve">IS値が0.6以上で耐震改修の必要がない建物数を記載すること。
</t>
        </r>
      </text>
    </comment>
    <comment ref="J25" authorId="0" shapeId="0" xr:uid="{51677360-FCA9-413E-B445-A2EE1B07301F}">
      <text>
        <r>
          <rPr>
            <sz val="9"/>
            <color indexed="81"/>
            <rFont val="ＭＳ Ｐゴシック"/>
            <family val="3"/>
            <charset val="128"/>
          </rPr>
          <t xml:space="preserve">耐震改修の結果、IS値が0.6以上になった建物数を記載すること。
</t>
        </r>
      </text>
    </comment>
    <comment ref="D42" authorId="0" shapeId="0" xr:uid="{B09C46A5-250D-4C47-9D21-4B9C06B36C8F}">
      <text>
        <r>
          <rPr>
            <sz val="9"/>
            <color indexed="81"/>
            <rFont val="ＭＳ Ｐゴシック"/>
            <family val="3"/>
            <charset val="128"/>
          </rPr>
          <t>自動入力のため、</t>
        </r>
        <r>
          <rPr>
            <b/>
            <u/>
            <sz val="9"/>
            <color indexed="10"/>
            <rFont val="ＭＳ Ｐゴシック"/>
            <family val="3"/>
            <charset val="128"/>
          </rPr>
          <t>入力不要。</t>
        </r>
      </text>
    </comment>
    <comment ref="I45" authorId="0" shapeId="0" xr:uid="{E845DBE3-2142-4794-AB26-00C06C750EBA}">
      <text>
        <r>
          <rPr>
            <sz val="9"/>
            <color indexed="81"/>
            <rFont val="ＭＳ Ｐゴシック"/>
            <family val="3"/>
            <charset val="128"/>
          </rPr>
          <t>IS値が0.6以上で耐震改修の必要がない建物数を記載すること。</t>
        </r>
      </text>
    </comment>
    <comment ref="J45" authorId="0" shapeId="0" xr:uid="{CCAA6637-7ADC-43B7-B2BF-18ACDA3B5D4E}">
      <text>
        <r>
          <rPr>
            <sz val="9"/>
            <color indexed="81"/>
            <rFont val="ＭＳ Ｐゴシック"/>
            <family val="3"/>
            <charset val="128"/>
          </rPr>
          <t xml:space="preserve">耐震改修の結果、IS値が0.6以上になった建物数を記載すること。
</t>
        </r>
      </text>
    </comment>
    <comment ref="D61" authorId="0" shapeId="0" xr:uid="{A553F73D-F2A3-4AED-AF6D-14CC19994262}">
      <text>
        <r>
          <rPr>
            <sz val="9"/>
            <color indexed="81"/>
            <rFont val="ＭＳ Ｐゴシック"/>
            <family val="3"/>
            <charset val="128"/>
          </rPr>
          <t>自動入力のため、</t>
        </r>
        <r>
          <rPr>
            <b/>
            <u/>
            <sz val="9"/>
            <color indexed="10"/>
            <rFont val="ＭＳ Ｐゴシック"/>
            <family val="3"/>
            <charset val="128"/>
          </rPr>
          <t xml:space="preserve">入力不要。
</t>
        </r>
      </text>
    </comment>
    <comment ref="D74" authorId="0" shapeId="0" xr:uid="{0BEE7374-187D-44B7-8AA1-44DE31955613}">
      <text>
        <r>
          <rPr>
            <sz val="9"/>
            <color indexed="81"/>
            <rFont val="ＭＳ Ｐゴシック"/>
            <family val="3"/>
            <charset val="128"/>
          </rPr>
          <t>自動入力のため、</t>
        </r>
        <r>
          <rPr>
            <b/>
            <u/>
            <sz val="9"/>
            <color indexed="10"/>
            <rFont val="ＭＳ Ｐゴシック"/>
            <family val="3"/>
            <charset val="128"/>
          </rPr>
          <t xml:space="preserve">入力不要。
</t>
        </r>
      </text>
    </comment>
    <comment ref="B85" authorId="0" shapeId="0" xr:uid="{87970A08-06D4-4969-958A-C0CD5A6D724D}">
      <text>
        <r>
          <rPr>
            <sz val="9"/>
            <color indexed="81"/>
            <rFont val="ＭＳ Ｐゴシック"/>
            <family val="3"/>
            <charset val="128"/>
          </rPr>
          <t xml:space="preserve">避難場所の指定を受けていない学校である場合、下記回答欄を使用すること。
</t>
        </r>
      </text>
    </comment>
    <comment ref="D87" authorId="0" shapeId="0" xr:uid="{45612D40-8799-4BEA-AD72-35218670979A}">
      <text>
        <r>
          <rPr>
            <sz val="9"/>
            <color indexed="81"/>
            <rFont val="ＭＳ Ｐゴシック"/>
            <family val="3"/>
            <charset val="128"/>
          </rPr>
          <t>学校で生徒数が一番多い課程に「○」を選択し、</t>
        </r>
        <r>
          <rPr>
            <u/>
            <sz val="9"/>
            <color indexed="81"/>
            <rFont val="ＭＳ Ｐゴシック"/>
            <family val="3"/>
            <charset val="128"/>
          </rPr>
          <t>それ以外の課程は何も入力せず、空白にすること。</t>
        </r>
        <r>
          <rPr>
            <sz val="9"/>
            <color indexed="81"/>
            <rFont val="ＭＳ Ｐゴシック"/>
            <family val="3"/>
            <charset val="128"/>
          </rPr>
          <t xml:space="preserve">
</t>
        </r>
      </text>
    </comment>
    <comment ref="I90" authorId="0" shapeId="0" xr:uid="{EA733B21-53E1-4BC1-8F19-FCE28888C7C5}">
      <text>
        <r>
          <rPr>
            <sz val="9"/>
            <color indexed="81"/>
            <rFont val="ＭＳ Ｐゴシック"/>
            <family val="3"/>
            <charset val="128"/>
          </rPr>
          <t xml:space="preserve">IS値が0.6以上で耐震改修の必要がない建物数を記載すること。
</t>
        </r>
      </text>
    </comment>
    <comment ref="J90" authorId="0" shapeId="0" xr:uid="{322D078A-D351-4DBD-B702-699C4101CEB0}">
      <text>
        <r>
          <rPr>
            <sz val="9"/>
            <color indexed="81"/>
            <rFont val="ＭＳ Ｐゴシック"/>
            <family val="3"/>
            <charset val="128"/>
          </rPr>
          <t>耐震改修の結果、IS値が0.6以上になった建物数を記載すること。</t>
        </r>
      </text>
    </comment>
    <comment ref="D106" authorId="0" shapeId="0" xr:uid="{5FEE6373-13D5-4641-AA5C-0894C2770B6F}">
      <text>
        <r>
          <rPr>
            <sz val="9"/>
            <color indexed="81"/>
            <rFont val="ＭＳ Ｐゴシック"/>
            <family val="3"/>
            <charset val="128"/>
          </rPr>
          <t>自動入力のため、</t>
        </r>
        <r>
          <rPr>
            <b/>
            <u/>
            <sz val="9"/>
            <color indexed="10"/>
            <rFont val="ＭＳ Ｐゴシック"/>
            <family val="3"/>
            <charset val="128"/>
          </rPr>
          <t>入力不要。</t>
        </r>
      </text>
    </comment>
    <comment ref="I109" authorId="0" shapeId="0" xr:uid="{7326D3B1-831D-41D2-A9EC-C84EED891B9F}">
      <text>
        <r>
          <rPr>
            <sz val="9"/>
            <color indexed="81"/>
            <rFont val="ＭＳ Ｐゴシック"/>
            <family val="3"/>
            <charset val="128"/>
          </rPr>
          <t xml:space="preserve">IS値が0.6以上で耐震改修の必要がない建物数を記載すること。
</t>
        </r>
      </text>
    </comment>
    <comment ref="J109" authorId="0" shapeId="0" xr:uid="{CABDB12D-E51F-4212-83FA-48E35F39B41B}">
      <text>
        <r>
          <rPr>
            <sz val="9"/>
            <color indexed="81"/>
            <rFont val="ＭＳ Ｐゴシック"/>
            <family val="3"/>
            <charset val="128"/>
          </rPr>
          <t>耐震改修の結果、IS値が0.6以上になった建物数を記載すること。</t>
        </r>
      </text>
    </comment>
    <comment ref="D125" authorId="0" shapeId="0" xr:uid="{FA2C6E4F-426E-4207-880B-523C28C1FC47}">
      <text>
        <r>
          <rPr>
            <sz val="9"/>
            <color indexed="81"/>
            <rFont val="ＭＳ Ｐゴシック"/>
            <family val="3"/>
            <charset val="128"/>
          </rPr>
          <t>自動入力のため、</t>
        </r>
        <r>
          <rPr>
            <b/>
            <u/>
            <sz val="9"/>
            <color indexed="10"/>
            <rFont val="ＭＳ Ｐゴシック"/>
            <family val="3"/>
            <charset val="128"/>
          </rPr>
          <t>入力不要。</t>
        </r>
      </text>
    </comment>
    <comment ref="D138" authorId="0" shapeId="0" xr:uid="{0985FD3D-3FC7-42E0-8D1F-4923976827E9}">
      <text>
        <r>
          <rPr>
            <sz val="9"/>
            <color indexed="81"/>
            <rFont val="ＭＳ Ｐゴシック"/>
            <family val="3"/>
            <charset val="128"/>
          </rPr>
          <t>自動入力のため、</t>
        </r>
        <r>
          <rPr>
            <b/>
            <u/>
            <sz val="9"/>
            <color indexed="10"/>
            <rFont val="ＭＳ Ｐゴシック"/>
            <family val="3"/>
            <charset val="128"/>
          </rPr>
          <t>入力不要。</t>
        </r>
      </text>
    </comment>
    <comment ref="B149" authorId="0" shapeId="0" xr:uid="{F2A98536-3307-4CD6-B04E-B8D9D9F8FF8B}">
      <text>
        <r>
          <rPr>
            <sz val="9"/>
            <color indexed="81"/>
            <rFont val="ＭＳ Ｐゴシック"/>
            <family val="3"/>
            <charset val="128"/>
          </rPr>
          <t xml:space="preserve">この表は自動入力されるため、入力不要
</t>
        </r>
      </text>
    </comment>
    <comment ref="Q157" authorId="0" shapeId="0" xr:uid="{9BFE53B1-BF57-4629-A5CA-E5E1C8AAC264}">
      <text>
        <r>
          <rPr>
            <b/>
            <sz val="16"/>
            <color indexed="81"/>
            <rFont val="ＭＳ Ｐゴシック"/>
            <family val="3"/>
            <charset val="128"/>
          </rPr>
          <t>非
表
示</t>
        </r>
        <r>
          <rPr>
            <sz val="9"/>
            <color indexed="81"/>
            <rFont val="ＭＳ Ｐゴシック"/>
            <family val="3"/>
            <charset val="128"/>
          </rPr>
          <t xml:space="preserve">
</t>
        </r>
      </text>
    </comment>
    <comment ref="B160" authorId="0" shapeId="0" xr:uid="{E3B8EC79-5D3D-4230-8877-E3784DB8B5A4}">
      <text>
        <r>
          <rPr>
            <sz val="9"/>
            <color indexed="81"/>
            <rFont val="ＭＳ Ｐゴシック"/>
            <family val="3"/>
            <charset val="128"/>
          </rPr>
          <t xml:space="preserve">この表は自動入力されるため、入力不要
</t>
        </r>
      </text>
    </comment>
    <comment ref="B172" authorId="0" shapeId="0" xr:uid="{7FDA30A1-50B0-4986-ADE2-78EE6C00FC2C}">
      <text>
        <r>
          <rPr>
            <sz val="9"/>
            <color indexed="81"/>
            <rFont val="ＭＳ Ｐゴシック"/>
            <family val="3"/>
            <charset val="128"/>
          </rPr>
          <t xml:space="preserve">下記表は自動入力されるため、入力不要。
</t>
        </r>
      </text>
    </comment>
    <comment ref="B183" authorId="0" shapeId="0" xr:uid="{B046F732-59EC-4951-AD8A-02C10229B95E}">
      <text>
        <r>
          <rPr>
            <sz val="9"/>
            <color indexed="81"/>
            <rFont val="ＭＳ Ｐゴシック"/>
            <family val="3"/>
            <charset val="128"/>
          </rPr>
          <t xml:space="preserve">下記表は自動入力されるため、入力不要。
</t>
        </r>
      </text>
    </comment>
    <comment ref="B195" authorId="0" shapeId="0" xr:uid="{E05D8390-36A1-4206-80C2-01E1EA12E59C}">
      <text>
        <r>
          <rPr>
            <sz val="9"/>
            <color indexed="81"/>
            <rFont val="ＭＳ Ｐゴシック"/>
            <family val="3"/>
            <charset val="128"/>
          </rPr>
          <t xml:space="preserve">この表は自動入力されるため、入力不要
</t>
        </r>
      </text>
    </comment>
    <comment ref="Q195" authorId="0" shapeId="0" xr:uid="{19F46571-384C-4D7C-A05B-0AC893A1BE69}">
      <text>
        <r>
          <rPr>
            <b/>
            <sz val="16"/>
            <color indexed="81"/>
            <rFont val="ＭＳ Ｐゴシック"/>
            <family val="3"/>
            <charset val="128"/>
          </rPr>
          <t>非
表
示</t>
        </r>
        <r>
          <rPr>
            <sz val="9"/>
            <color indexed="81"/>
            <rFont val="ＭＳ Ｐゴシック"/>
            <family val="3"/>
            <charset val="128"/>
          </rPr>
          <t xml:space="preserve">
</t>
        </r>
      </text>
    </comment>
    <comment ref="B206" authorId="0" shapeId="0" xr:uid="{7F7ECD62-5F1A-408D-911C-88B7F9A67F6B}">
      <text>
        <r>
          <rPr>
            <sz val="9"/>
            <color indexed="81"/>
            <rFont val="ＭＳ Ｐゴシック"/>
            <family val="3"/>
            <charset val="128"/>
          </rPr>
          <t xml:space="preserve">この表は自動入力されるため、入力不要
</t>
        </r>
      </text>
    </comment>
  </commentList>
</comments>
</file>

<file path=xl/sharedStrings.xml><?xml version="1.0" encoding="utf-8"?>
<sst xmlns="http://schemas.openxmlformats.org/spreadsheetml/2006/main" count="1010" uniqueCount="347">
  <si>
    <t>課程</t>
    <rPh sb="0" eb="2">
      <t>カテイ</t>
    </rPh>
    <phoneticPr fontId="10"/>
  </si>
  <si>
    <t>管理責任者
所属・職・氏名</t>
    <rPh sb="0" eb="2">
      <t>カンリ</t>
    </rPh>
    <rPh sb="2" eb="5">
      <t>セキニンシャ</t>
    </rPh>
    <rPh sb="6" eb="8">
      <t>ショゾク</t>
    </rPh>
    <rPh sb="9" eb="10">
      <t>ショク</t>
    </rPh>
    <rPh sb="11" eb="13">
      <t>シメイ</t>
    </rPh>
    <phoneticPr fontId="10"/>
  </si>
  <si>
    <t>円</t>
    <rPh sb="0" eb="1">
      <t>エン</t>
    </rPh>
    <phoneticPr fontId="10"/>
  </si>
  <si>
    <t>学校名</t>
    <rPh sb="0" eb="2">
      <t>ガッコウ</t>
    </rPh>
    <rPh sb="2" eb="3">
      <t>メイ</t>
    </rPh>
    <phoneticPr fontId="10"/>
  </si>
  <si>
    <t>番号</t>
    <rPh sb="0" eb="2">
      <t>バンゴウ</t>
    </rPh>
    <phoneticPr fontId="10"/>
  </si>
  <si>
    <t>都道府県</t>
    <rPh sb="0" eb="4">
      <t>トドウフケン</t>
    </rPh>
    <phoneticPr fontId="10"/>
  </si>
  <si>
    <t>01北海道</t>
  </si>
  <si>
    <t>02青   森</t>
  </si>
  <si>
    <t>03岩   手</t>
  </si>
  <si>
    <t>04宮   城</t>
  </si>
  <si>
    <t>05秋   田</t>
  </si>
  <si>
    <t>06山   形</t>
  </si>
  <si>
    <t>07福   島</t>
  </si>
  <si>
    <t>08茨   城</t>
  </si>
  <si>
    <t>09栃   木</t>
  </si>
  <si>
    <t>10群   馬</t>
  </si>
  <si>
    <t>11埼   玉</t>
  </si>
  <si>
    <t>12千   葉</t>
  </si>
  <si>
    <t>13東   京</t>
  </si>
  <si>
    <t>14神奈川</t>
  </si>
  <si>
    <t>15新   潟</t>
  </si>
  <si>
    <t>16富   山</t>
  </si>
  <si>
    <t>17石   川</t>
  </si>
  <si>
    <t>18福   井</t>
  </si>
  <si>
    <t>19山   梨</t>
  </si>
  <si>
    <t>20長   野</t>
  </si>
  <si>
    <t>21岐   阜</t>
  </si>
  <si>
    <t>22静   岡</t>
  </si>
  <si>
    <t>23愛   知</t>
  </si>
  <si>
    <t>24三   重</t>
  </si>
  <si>
    <t>25滋   賀</t>
  </si>
  <si>
    <t>26京   都</t>
  </si>
  <si>
    <t>27大   阪</t>
  </si>
  <si>
    <t>28兵   庫</t>
  </si>
  <si>
    <t>29奈   良</t>
  </si>
  <si>
    <t>30和歌山</t>
  </si>
  <si>
    <t>31鳥   取</t>
  </si>
  <si>
    <t>32島   根</t>
  </si>
  <si>
    <t>33岡   山</t>
  </si>
  <si>
    <t>34広   島</t>
  </si>
  <si>
    <t>35山   口</t>
  </si>
  <si>
    <t>36徳   島</t>
  </si>
  <si>
    <t>37香   川</t>
  </si>
  <si>
    <t>38愛   媛</t>
  </si>
  <si>
    <t>39高   知</t>
  </si>
  <si>
    <t>40福   岡</t>
  </si>
  <si>
    <t>41佐   賀</t>
  </si>
  <si>
    <t>42長   崎</t>
  </si>
  <si>
    <t>43熊   本</t>
  </si>
  <si>
    <t>44大   分</t>
  </si>
  <si>
    <t>45宮   崎</t>
  </si>
  <si>
    <t>46鹿児島</t>
  </si>
  <si>
    <t>47沖   縄</t>
  </si>
  <si>
    <t>採択理由書</t>
    <rPh sb="0" eb="2">
      <t>サイタク</t>
    </rPh>
    <rPh sb="2" eb="5">
      <t>リユウショ</t>
    </rPh>
    <phoneticPr fontId="10"/>
  </si>
  <si>
    <t>事業名</t>
    <rPh sb="0" eb="2">
      <t>ジギョウ</t>
    </rPh>
    <rPh sb="2" eb="3">
      <t>メイ</t>
    </rPh>
    <phoneticPr fontId="10"/>
  </si>
  <si>
    <t>採択業者区分</t>
    <rPh sb="0" eb="2">
      <t>サイタク</t>
    </rPh>
    <rPh sb="2" eb="4">
      <t>ギョウシャ</t>
    </rPh>
    <rPh sb="4" eb="6">
      <t>クブン</t>
    </rPh>
    <phoneticPr fontId="10"/>
  </si>
  <si>
    <t>採択業者</t>
    <rPh sb="0" eb="2">
      <t>サイタク</t>
    </rPh>
    <rPh sb="2" eb="4">
      <t>ギョウシャ</t>
    </rPh>
    <phoneticPr fontId="10"/>
  </si>
  <si>
    <t>会社名：</t>
    <rPh sb="0" eb="2">
      <t>カイシャ</t>
    </rPh>
    <rPh sb="2" eb="3">
      <t>メイ</t>
    </rPh>
    <phoneticPr fontId="10"/>
  </si>
  <si>
    <t>見積金額：</t>
    <rPh sb="0" eb="2">
      <t>ミツモリ</t>
    </rPh>
    <rPh sb="2" eb="4">
      <t>キンガク</t>
    </rPh>
    <phoneticPr fontId="10"/>
  </si>
  <si>
    <t>不採択業者１</t>
    <rPh sb="0" eb="1">
      <t>フ</t>
    </rPh>
    <rPh sb="1" eb="3">
      <t>サイタク</t>
    </rPh>
    <rPh sb="3" eb="5">
      <t>ギョウシャ</t>
    </rPh>
    <phoneticPr fontId="10"/>
  </si>
  <si>
    <t>不採択業者２</t>
    <rPh sb="0" eb="1">
      <t>フ</t>
    </rPh>
    <rPh sb="1" eb="3">
      <t>サイタク</t>
    </rPh>
    <rPh sb="3" eb="5">
      <t>ギョウシャ</t>
    </rPh>
    <phoneticPr fontId="10"/>
  </si>
  <si>
    <t>不採択業者３</t>
    <rPh sb="0" eb="1">
      <t>フ</t>
    </rPh>
    <rPh sb="1" eb="3">
      <t>サイタク</t>
    </rPh>
    <rPh sb="3" eb="5">
      <t>ギョウシャ</t>
    </rPh>
    <phoneticPr fontId="10"/>
  </si>
  <si>
    <t>不採択業者４</t>
    <rPh sb="0" eb="1">
      <t>フ</t>
    </rPh>
    <rPh sb="1" eb="3">
      <t>サイタク</t>
    </rPh>
    <rPh sb="3" eb="5">
      <t>ギョウシャ</t>
    </rPh>
    <phoneticPr fontId="10"/>
  </si>
  <si>
    <t>不採択業者５</t>
    <rPh sb="0" eb="1">
      <t>フ</t>
    </rPh>
    <rPh sb="1" eb="3">
      <t>サイタク</t>
    </rPh>
    <rPh sb="3" eb="5">
      <t>ギョウシャ</t>
    </rPh>
    <phoneticPr fontId="10"/>
  </si>
  <si>
    <t>（業者採択理由）</t>
    <rPh sb="1" eb="3">
      <t>ギョウシャ</t>
    </rPh>
    <rPh sb="3" eb="5">
      <t>サイタク</t>
    </rPh>
    <rPh sb="5" eb="7">
      <t>リユウ</t>
    </rPh>
    <phoneticPr fontId="10"/>
  </si>
  <si>
    <t>（業者選定後に金額が変更した理由）</t>
    <rPh sb="1" eb="3">
      <t>ギョウシャ</t>
    </rPh>
    <rPh sb="3" eb="5">
      <t>センテイ</t>
    </rPh>
    <rPh sb="5" eb="6">
      <t>ゴ</t>
    </rPh>
    <rPh sb="7" eb="9">
      <t>キンガク</t>
    </rPh>
    <rPh sb="10" eb="12">
      <t>ヘンコウ</t>
    </rPh>
    <rPh sb="14" eb="16">
      <t>リユウ</t>
    </rPh>
    <phoneticPr fontId="10"/>
  </si>
  <si>
    <t>変更前金額：</t>
    <rPh sb="0" eb="3">
      <t>ヘンコウマエ</t>
    </rPh>
    <rPh sb="3" eb="5">
      <t>キンガク</t>
    </rPh>
    <phoneticPr fontId="10"/>
  </si>
  <si>
    <t>変更後金額：</t>
    <rPh sb="0" eb="3">
      <t>ヘンコウゴ</t>
    </rPh>
    <rPh sb="3" eb="5">
      <t>キンガク</t>
    </rPh>
    <phoneticPr fontId="10"/>
  </si>
  <si>
    <t>差額：</t>
    <rPh sb="0" eb="2">
      <t>サガク</t>
    </rPh>
    <phoneticPr fontId="10"/>
  </si>
  <si>
    <t>都道府県名</t>
    <rPh sb="0" eb="4">
      <t>トドウフケン</t>
    </rPh>
    <rPh sb="4" eb="5">
      <t>メイ</t>
    </rPh>
    <phoneticPr fontId="26"/>
  </si>
  <si>
    <t>学校法人名</t>
    <rPh sb="0" eb="2">
      <t>ガッコウ</t>
    </rPh>
    <rPh sb="2" eb="4">
      <t>ホウジン</t>
    </rPh>
    <rPh sb="4" eb="5">
      <t>メイ</t>
    </rPh>
    <phoneticPr fontId="26"/>
  </si>
  <si>
    <t>学校名</t>
    <rPh sb="0" eb="3">
      <t>ガッコウメイ</t>
    </rPh>
    <phoneticPr fontId="26"/>
  </si>
  <si>
    <t>事業区分</t>
    <rPh sb="0" eb="2">
      <t>ジギョウ</t>
    </rPh>
    <rPh sb="2" eb="4">
      <t>クブン</t>
    </rPh>
    <phoneticPr fontId="26"/>
  </si>
  <si>
    <t>事業名</t>
    <rPh sb="0" eb="2">
      <t>ジギョウ</t>
    </rPh>
    <rPh sb="2" eb="3">
      <t>メイ</t>
    </rPh>
    <phoneticPr fontId="26"/>
  </si>
  <si>
    <t>番号</t>
    <rPh sb="0" eb="2">
      <t>バンゴウ</t>
    </rPh>
    <phoneticPr fontId="26"/>
  </si>
  <si>
    <t>品名</t>
    <rPh sb="0" eb="1">
      <t>シナ</t>
    </rPh>
    <rPh sb="1" eb="2">
      <t>メイ</t>
    </rPh>
    <phoneticPr fontId="26"/>
  </si>
  <si>
    <t>数量</t>
    <rPh sb="0" eb="2">
      <t>スウリョウ</t>
    </rPh>
    <phoneticPr fontId="26"/>
  </si>
  <si>
    <t>②</t>
    <phoneticPr fontId="26"/>
  </si>
  <si>
    <t>全事業区分共通様式［学校法人作成］</t>
    <rPh sb="0" eb="3">
      <t>ゼンジギョウ</t>
    </rPh>
    <rPh sb="3" eb="5">
      <t>クブン</t>
    </rPh>
    <rPh sb="5" eb="7">
      <t>キョウツウ</t>
    </rPh>
    <rPh sb="7" eb="9">
      <t>ヨウシキ</t>
    </rPh>
    <rPh sb="10" eb="12">
      <t>ガッコウ</t>
    </rPh>
    <rPh sb="12" eb="14">
      <t>ホウジン</t>
    </rPh>
    <rPh sb="14" eb="16">
      <t>サクセイ</t>
    </rPh>
    <phoneticPr fontId="26"/>
  </si>
  <si>
    <t>見　積　書　整　理　表</t>
    <rPh sb="0" eb="1">
      <t>ミ</t>
    </rPh>
    <rPh sb="2" eb="3">
      <t>セキ</t>
    </rPh>
    <rPh sb="4" eb="5">
      <t>ショ</t>
    </rPh>
    <rPh sb="6" eb="7">
      <t>ヒトシ</t>
    </rPh>
    <rPh sb="8" eb="9">
      <t>リ</t>
    </rPh>
    <rPh sb="10" eb="11">
      <t>ヒョウ</t>
    </rPh>
    <phoneticPr fontId="26"/>
  </si>
  <si>
    <t>（単位：円）</t>
    <phoneticPr fontId="26"/>
  </si>
  <si>
    <t>整理番号</t>
    <rPh sb="0" eb="2">
      <t>セイリ</t>
    </rPh>
    <rPh sb="2" eb="4">
      <t>バンゴウ</t>
    </rPh>
    <phoneticPr fontId="26"/>
  </si>
  <si>
    <t>項目名</t>
    <rPh sb="0" eb="3">
      <t>コウモクメイ</t>
    </rPh>
    <phoneticPr fontId="26"/>
  </si>
  <si>
    <t>左記経費（Ｄ列）について</t>
    <rPh sb="0" eb="2">
      <t>サキ</t>
    </rPh>
    <rPh sb="2" eb="4">
      <t>ケイヒ</t>
    </rPh>
    <rPh sb="6" eb="7">
      <t>レツ</t>
    </rPh>
    <phoneticPr fontId="26"/>
  </si>
  <si>
    <t>単価</t>
    <rPh sb="0" eb="2">
      <t>タンカ</t>
    </rPh>
    <phoneticPr fontId="10"/>
  </si>
  <si>
    <r>
      <t xml:space="preserve">数量
</t>
    </r>
    <r>
      <rPr>
        <sz val="9"/>
        <color theme="1"/>
        <rFont val="ＭＳ Ｐゴシック"/>
        <family val="3"/>
        <charset val="128"/>
        <scheme val="minor"/>
      </rPr>
      <t>（対象分）</t>
    </r>
    <rPh sb="0" eb="2">
      <t>スウリョウ</t>
    </rPh>
    <rPh sb="4" eb="6">
      <t>タイショウ</t>
    </rPh>
    <rPh sb="6" eb="7">
      <t>ブン</t>
    </rPh>
    <phoneticPr fontId="10"/>
  </si>
  <si>
    <r>
      <t xml:space="preserve">数量
</t>
    </r>
    <r>
      <rPr>
        <sz val="9"/>
        <color theme="1"/>
        <rFont val="ＭＳ Ｐゴシック"/>
        <family val="3"/>
        <charset val="128"/>
        <scheme val="minor"/>
      </rPr>
      <t>（対象外分）</t>
    </r>
    <rPh sb="0" eb="2">
      <t>スウリョウ</t>
    </rPh>
    <rPh sb="4" eb="7">
      <t>タイショウガイ</t>
    </rPh>
    <rPh sb="7" eb="8">
      <t>ブン</t>
    </rPh>
    <phoneticPr fontId="10"/>
  </si>
  <si>
    <r>
      <t xml:space="preserve">単価×数量
</t>
    </r>
    <r>
      <rPr>
        <sz val="9"/>
        <color theme="1"/>
        <rFont val="ＭＳ Ｐゴシック"/>
        <family val="3"/>
        <charset val="128"/>
        <scheme val="minor"/>
      </rPr>
      <t>（数量は、対象と対象外を足したもの）</t>
    </r>
    <rPh sb="0" eb="2">
      <t>タンカ</t>
    </rPh>
    <rPh sb="3" eb="5">
      <t>スウリョウ</t>
    </rPh>
    <rPh sb="7" eb="9">
      <t>スウリョウ</t>
    </rPh>
    <rPh sb="11" eb="13">
      <t>タイショウ</t>
    </rPh>
    <rPh sb="14" eb="17">
      <t>タイショウガイ</t>
    </rPh>
    <rPh sb="18" eb="19">
      <t>タ</t>
    </rPh>
    <phoneticPr fontId="10"/>
  </si>
  <si>
    <r>
      <t xml:space="preserve">値引・諸経費等共通に係る経費
</t>
    </r>
    <r>
      <rPr>
        <sz val="9"/>
        <color theme="1"/>
        <rFont val="ＭＳ Ｐゴシック"/>
        <family val="3"/>
        <charset val="128"/>
        <scheme val="minor"/>
      </rPr>
      <t>（有る場合）</t>
    </r>
    <rPh sb="0" eb="2">
      <t>ネビ</t>
    </rPh>
    <rPh sb="3" eb="6">
      <t>ショケイヒ</t>
    </rPh>
    <rPh sb="6" eb="7">
      <t>トウ</t>
    </rPh>
    <rPh sb="7" eb="9">
      <t>キョウツウ</t>
    </rPh>
    <rPh sb="10" eb="11">
      <t>カカ</t>
    </rPh>
    <rPh sb="12" eb="14">
      <t>ケイヒ</t>
    </rPh>
    <rPh sb="16" eb="17">
      <t>ア</t>
    </rPh>
    <rPh sb="18" eb="20">
      <t>バアイ</t>
    </rPh>
    <phoneticPr fontId="10"/>
  </si>
  <si>
    <t>金額</t>
    <rPh sb="0" eb="2">
      <t>キンガク</t>
    </rPh>
    <phoneticPr fontId="10"/>
  </si>
  <si>
    <t>備考欄</t>
    <rPh sb="0" eb="2">
      <t>ビコウ</t>
    </rPh>
    <rPh sb="2" eb="3">
      <t>ラン</t>
    </rPh>
    <phoneticPr fontId="10"/>
  </si>
  <si>
    <t>対象経費</t>
    <rPh sb="0" eb="2">
      <t>タイショウ</t>
    </rPh>
    <rPh sb="2" eb="4">
      <t>ケイヒ</t>
    </rPh>
    <phoneticPr fontId="10"/>
  </si>
  <si>
    <t>対象外経費</t>
    <rPh sb="0" eb="3">
      <t>タイショウガイ</t>
    </rPh>
    <rPh sb="3" eb="5">
      <t>ケイヒ</t>
    </rPh>
    <phoneticPr fontId="10"/>
  </si>
  <si>
    <t>値引・諸経費等共通に係る経費</t>
    <rPh sb="0" eb="2">
      <t>ネビキ</t>
    </rPh>
    <rPh sb="3" eb="7">
      <t>ショケイヒナド</t>
    </rPh>
    <rPh sb="7" eb="9">
      <t>キョウツウ</t>
    </rPh>
    <rPh sb="10" eb="11">
      <t>カカ</t>
    </rPh>
    <rPh sb="12" eb="14">
      <t>ケイヒ</t>
    </rPh>
    <phoneticPr fontId="10"/>
  </si>
  <si>
    <t>全経費へ付番</t>
    <rPh sb="0" eb="3">
      <t>ゼンケイヒ</t>
    </rPh>
    <rPh sb="4" eb="5">
      <t>フ</t>
    </rPh>
    <rPh sb="5" eb="6">
      <t>バン</t>
    </rPh>
    <phoneticPr fontId="26"/>
  </si>
  <si>
    <t>対象経費のみ付番</t>
    <rPh sb="0" eb="2">
      <t>タイショウ</t>
    </rPh>
    <rPh sb="2" eb="4">
      <t>ケイヒ</t>
    </rPh>
    <rPh sb="6" eb="7">
      <t>フ</t>
    </rPh>
    <rPh sb="7" eb="8">
      <t>バン</t>
    </rPh>
    <phoneticPr fontId="26"/>
  </si>
  <si>
    <t>必要に応じて記入</t>
    <rPh sb="0" eb="2">
      <t>ヒツヨウ</t>
    </rPh>
    <rPh sb="3" eb="4">
      <t>オウ</t>
    </rPh>
    <rPh sb="6" eb="8">
      <t>キニュウ</t>
    </rPh>
    <phoneticPr fontId="26"/>
  </si>
  <si>
    <t>要記入</t>
    <rPh sb="0" eb="1">
      <t>ヨウ</t>
    </rPh>
    <rPh sb="1" eb="3">
      <t>キニュウ</t>
    </rPh>
    <phoneticPr fontId="26"/>
  </si>
  <si>
    <t>左欄が2以上の「品名・規格」に係る経費である場合、ドロップダウンリストより選択</t>
    <rPh sb="0" eb="2">
      <t>サラン</t>
    </rPh>
    <rPh sb="4" eb="6">
      <t>イジョウ</t>
    </rPh>
    <rPh sb="8" eb="10">
      <t>ヒンメイ</t>
    </rPh>
    <rPh sb="11" eb="13">
      <t>キカク</t>
    </rPh>
    <rPh sb="15" eb="16">
      <t>カカ</t>
    </rPh>
    <rPh sb="17" eb="19">
      <t>ケイヒ</t>
    </rPh>
    <rPh sb="22" eb="24">
      <t>バアイ</t>
    </rPh>
    <rPh sb="37" eb="39">
      <t>センタク</t>
    </rPh>
    <phoneticPr fontId="26"/>
  </si>
  <si>
    <t>自動計算の為
入力不要</t>
    <rPh sb="0" eb="2">
      <t>ジドウ</t>
    </rPh>
    <rPh sb="2" eb="4">
      <t>ケイサン</t>
    </rPh>
    <rPh sb="5" eb="6">
      <t>タメ</t>
    </rPh>
    <rPh sb="7" eb="9">
      <t>ニュウリョク</t>
    </rPh>
    <rPh sb="9" eb="11">
      <t>フヨウ</t>
    </rPh>
    <phoneticPr fontId="26"/>
  </si>
  <si>
    <t>自動計算の為入力不要（※緑色セルには「0（ゼロ）」と入力すること）</t>
    <rPh sb="0" eb="2">
      <t>ジドウ</t>
    </rPh>
    <rPh sb="2" eb="4">
      <t>ケイサン</t>
    </rPh>
    <rPh sb="5" eb="6">
      <t>タメ</t>
    </rPh>
    <rPh sb="6" eb="8">
      <t>ニュウリョク</t>
    </rPh>
    <rPh sb="8" eb="10">
      <t>フヨウ</t>
    </rPh>
    <rPh sb="12" eb="14">
      <t>ミドリイロ</t>
    </rPh>
    <rPh sb="26" eb="28">
      <t>ニュウリョク</t>
    </rPh>
    <phoneticPr fontId="26"/>
  </si>
  <si>
    <t>合計（税抜）</t>
    <rPh sb="0" eb="2">
      <t>ゴウケイ</t>
    </rPh>
    <rPh sb="3" eb="5">
      <t>ゼイヌ</t>
    </rPh>
    <phoneticPr fontId="10"/>
  </si>
  <si>
    <t>↑a</t>
    <phoneticPr fontId="26"/>
  </si>
  <si>
    <t>↑b</t>
    <phoneticPr fontId="26"/>
  </si>
  <si>
    <t>↑c</t>
    <phoneticPr fontId="26"/>
  </si>
  <si>
    <t>割合</t>
    <rPh sb="0" eb="2">
      <t>ワリアイ</t>
    </rPh>
    <phoneticPr fontId="26"/>
  </si>
  <si>
    <t>共通に係る経費</t>
    <rPh sb="0" eb="2">
      <t>キョウツウ</t>
    </rPh>
    <rPh sb="3" eb="4">
      <t>カカ</t>
    </rPh>
    <rPh sb="5" eb="7">
      <t>ケイヒ</t>
    </rPh>
    <phoneticPr fontId="26"/>
  </si>
  <si>
    <t>a（又はb）+共通に係る経費</t>
    <rPh sb="2" eb="3">
      <t>マタ</t>
    </rPh>
    <rPh sb="7" eb="9">
      <t>キョウツウ</t>
    </rPh>
    <rPh sb="10" eb="11">
      <t>カカ</t>
    </rPh>
    <rPh sb="12" eb="14">
      <t>ケイヒ</t>
    </rPh>
    <phoneticPr fontId="26"/>
  </si>
  <si>
    <t>消費税額</t>
    <rPh sb="0" eb="3">
      <t>ショウヒゼイ</t>
    </rPh>
    <rPh sb="3" eb="4">
      <t>ガク</t>
    </rPh>
    <phoneticPr fontId="10"/>
  </si>
  <si>
    <t>消費税額</t>
    <rPh sb="0" eb="3">
      <t>ショウヒゼイ</t>
    </rPh>
    <rPh sb="3" eb="4">
      <t>ガク</t>
    </rPh>
    <phoneticPr fontId="26"/>
  </si>
  <si>
    <t>↓対象経費</t>
    <rPh sb="1" eb="3">
      <t>タイショウ</t>
    </rPh>
    <rPh sb="3" eb="5">
      <t>ケイヒ</t>
    </rPh>
    <phoneticPr fontId="26"/>
  </si>
  <si>
    <t>↓対象外経費</t>
    <rPh sb="1" eb="4">
      <t>タイショウガイ</t>
    </rPh>
    <rPh sb="4" eb="6">
      <t>ケイヒ</t>
    </rPh>
    <phoneticPr fontId="26"/>
  </si>
  <si>
    <t>合計（税込）</t>
    <rPh sb="0" eb="2">
      <t>ゴウケイ</t>
    </rPh>
    <rPh sb="3" eb="5">
      <t>ゼイコミ</t>
    </rPh>
    <phoneticPr fontId="10"/>
  </si>
  <si>
    <t>割合（%）入力↓</t>
    <rPh sb="0" eb="2">
      <t>ワリアイ</t>
    </rPh>
    <rPh sb="5" eb="7">
      <t>ニュウリョク</t>
    </rPh>
    <phoneticPr fontId="26"/>
  </si>
  <si>
    <t>按分後対象経費</t>
    <rPh sb="0" eb="2">
      <t>アンブン</t>
    </rPh>
    <rPh sb="2" eb="3">
      <t>ゴ</t>
    </rPh>
    <rPh sb="3" eb="5">
      <t>タイショウ</t>
    </rPh>
    <rPh sb="5" eb="7">
      <t>ケイヒ</t>
    </rPh>
    <phoneticPr fontId="26"/>
  </si>
  <si>
    <t>専門</t>
    <rPh sb="0" eb="2">
      <t>センモン</t>
    </rPh>
    <phoneticPr fontId="26"/>
  </si>
  <si>
    <t>高等</t>
    <rPh sb="0" eb="2">
      <t>コウトウ</t>
    </rPh>
    <phoneticPr fontId="26"/>
  </si>
  <si>
    <t>様式３－２－７－１</t>
    <phoneticPr fontId="10"/>
  </si>
  <si>
    <r>
      <t>校舎施設の状況</t>
    </r>
    <r>
      <rPr>
        <b/>
        <u/>
        <sz val="13"/>
        <color indexed="10"/>
        <rFont val="ＭＳ ゴシック"/>
        <family val="3"/>
        <charset val="128"/>
      </rPr>
      <t>（設置者所有）</t>
    </r>
    <rPh sb="8" eb="11">
      <t>セッチシャ</t>
    </rPh>
    <rPh sb="11" eb="13">
      <t>ショユウ</t>
    </rPh>
    <phoneticPr fontId="10"/>
  </si>
  <si>
    <r>
      <t>【避難所指定を</t>
    </r>
    <r>
      <rPr>
        <b/>
        <u/>
        <sz val="20"/>
        <rFont val="ＭＳ Ｐゴシック"/>
        <family val="3"/>
        <charset val="128"/>
      </rPr>
      <t>受けている</t>
    </r>
    <r>
      <rPr>
        <b/>
        <sz val="20"/>
        <rFont val="ＭＳ Ｐゴシック"/>
        <family val="3"/>
        <charset val="128"/>
      </rPr>
      <t>学校】</t>
    </r>
    <rPh sb="1" eb="4">
      <t>ヒナンジョ</t>
    </rPh>
    <rPh sb="4" eb="6">
      <t>シテイ</t>
    </rPh>
    <rPh sb="7" eb="8">
      <t>ウ</t>
    </rPh>
    <rPh sb="12" eb="14">
      <t>ガッコウ</t>
    </rPh>
    <phoneticPr fontId="10"/>
  </si>
  <si>
    <r>
      <t>【A表】</t>
    </r>
    <r>
      <rPr>
        <b/>
        <u/>
        <sz val="18"/>
        <color indexed="10"/>
        <rFont val="ＭＳ Ｐゴシック"/>
        <family val="3"/>
        <charset val="128"/>
      </rPr>
      <t>棟数</t>
    </r>
    <r>
      <rPr>
        <b/>
        <sz val="18"/>
        <color indexed="10"/>
        <rFont val="ＭＳ Ｐゴシック"/>
        <family val="3"/>
        <charset val="128"/>
      </rPr>
      <t>で入力</t>
    </r>
    <rPh sb="2" eb="3">
      <t>ヒョウ</t>
    </rPh>
    <rPh sb="4" eb="5">
      <t>トウ</t>
    </rPh>
    <rPh sb="5" eb="6">
      <t>カズ</t>
    </rPh>
    <rPh sb="7" eb="9">
      <t>ニュウリョク</t>
    </rPh>
    <phoneticPr fontId="10"/>
  </si>
  <si>
    <t>(単位：棟）</t>
    <phoneticPr fontId="10"/>
  </si>
  <si>
    <t>生徒数が一番多い課程</t>
    <rPh sb="0" eb="3">
      <t>セイトスウ</t>
    </rPh>
    <rPh sb="4" eb="6">
      <t>イチバン</t>
    </rPh>
    <rPh sb="6" eb="7">
      <t>オオ</t>
    </rPh>
    <rPh sb="8" eb="10">
      <t>カテイ</t>
    </rPh>
    <phoneticPr fontId="10"/>
  </si>
  <si>
    <t>全棟数</t>
    <rPh sb="0" eb="1">
      <t>ゼン</t>
    </rPh>
    <rPh sb="1" eb="2">
      <t>トウ</t>
    </rPh>
    <rPh sb="2" eb="3">
      <t>スウ</t>
    </rPh>
    <phoneticPr fontId="10"/>
  </si>
  <si>
    <t>昭和57年以降の建築棟数
（A-C）</t>
    <rPh sb="0" eb="2">
      <t>ショウワ</t>
    </rPh>
    <rPh sb="4" eb="5">
      <t>ネン</t>
    </rPh>
    <rPh sb="5" eb="7">
      <t>イコウ</t>
    </rPh>
    <rPh sb="8" eb="10">
      <t>ケンチク</t>
    </rPh>
    <rPh sb="10" eb="12">
      <t>トウスウ</t>
    </rPh>
    <phoneticPr fontId="10"/>
  </si>
  <si>
    <t>昭和56年以前建築の棟数</t>
    <rPh sb="0" eb="2">
      <t>ショウワ</t>
    </rPh>
    <rPh sb="4" eb="5">
      <t>ネン</t>
    </rPh>
    <rPh sb="7" eb="9">
      <t>ケンチク</t>
    </rPh>
    <phoneticPr fontId="10"/>
  </si>
  <si>
    <t>確認用チェック欄</t>
    <rPh sb="0" eb="3">
      <t>カクニンヨウ</t>
    </rPh>
    <rPh sb="7" eb="8">
      <t>ラン</t>
    </rPh>
    <phoneticPr fontId="10"/>
  </si>
  <si>
    <t>昭和56年以前建築の棟数</t>
    <phoneticPr fontId="10"/>
  </si>
  <si>
    <t>耐震診断実施の棟数</t>
    <phoneticPr fontId="10"/>
  </si>
  <si>
    <t>耐震診断未実施の棟数
（C-D）</t>
    <phoneticPr fontId="10"/>
  </si>
  <si>
    <t>「生徒数が一番多い課程」は「○」が一つ選択されているか</t>
    <rPh sb="1" eb="4">
      <t>セイトスウ</t>
    </rPh>
    <rPh sb="5" eb="7">
      <t>イチバン</t>
    </rPh>
    <rPh sb="7" eb="8">
      <t>オオ</t>
    </rPh>
    <rPh sb="9" eb="11">
      <t>カテイ</t>
    </rPh>
    <rPh sb="19" eb="21">
      <t>センタク</t>
    </rPh>
    <phoneticPr fontId="10"/>
  </si>
  <si>
    <t>「全棟数」は記入されているか</t>
    <rPh sb="1" eb="2">
      <t>ゼン</t>
    </rPh>
    <rPh sb="2" eb="3">
      <t>トウ</t>
    </rPh>
    <rPh sb="3" eb="4">
      <t>スウ</t>
    </rPh>
    <rPh sb="6" eb="8">
      <t>キニュウ</t>
    </rPh>
    <phoneticPr fontId="10"/>
  </si>
  <si>
    <t>「昭和57年以降の建築棟数」がマイナスになっていないか</t>
    <rPh sb="1" eb="3">
      <t>ショウワ</t>
    </rPh>
    <rPh sb="5" eb="8">
      <t>ネンイコウ</t>
    </rPh>
    <rPh sb="9" eb="11">
      <t>ケンチク</t>
    </rPh>
    <rPh sb="11" eb="12">
      <t>トウ</t>
    </rPh>
    <rPh sb="12" eb="13">
      <t>スウ</t>
    </rPh>
    <phoneticPr fontId="10"/>
  </si>
  <si>
    <t>「耐震診断未実施の棟数」がマイナスになっていないか</t>
    <phoneticPr fontId="10"/>
  </si>
  <si>
    <t>耐震化済の棟数（Ｉｓ値0.6以上）</t>
    <phoneticPr fontId="10"/>
  </si>
  <si>
    <t>改修予定有の棟数（Ｉｓ値0.6未満）</t>
    <rPh sb="0" eb="2">
      <t>カイシュウ</t>
    </rPh>
    <rPh sb="2" eb="4">
      <t>ヨテイ</t>
    </rPh>
    <rPh sb="4" eb="5">
      <t>ア</t>
    </rPh>
    <rPh sb="15" eb="17">
      <t>ミマン</t>
    </rPh>
    <phoneticPr fontId="10"/>
  </si>
  <si>
    <t>改修予定無の棟数（Ｉｓ値0.6未満）</t>
    <rPh sb="0" eb="2">
      <t>カイシュウ</t>
    </rPh>
    <rPh sb="2" eb="4">
      <t>ヨテイ</t>
    </rPh>
    <rPh sb="4" eb="5">
      <t>ナ</t>
    </rPh>
    <phoneticPr fontId="10"/>
  </si>
  <si>
    <r>
      <t>（E～</t>
    </r>
    <r>
      <rPr>
        <sz val="11"/>
        <rFont val="ＭＳ Ｐゴシック"/>
        <family val="3"/>
        <charset val="128"/>
      </rPr>
      <t>J</t>
    </r>
    <r>
      <rPr>
        <sz val="11"/>
        <rFont val="ＭＳ Ｐゴシック"/>
        <family val="3"/>
        <charset val="128"/>
      </rPr>
      <t>の計）</t>
    </r>
    <phoneticPr fontId="10"/>
  </si>
  <si>
    <t>改修の必要がない棟数</t>
    <phoneticPr fontId="10"/>
  </si>
  <si>
    <t>改修済の棟数</t>
    <rPh sb="0" eb="2">
      <t>カイシュウ</t>
    </rPh>
    <rPh sb="2" eb="3">
      <t>ス</t>
    </rPh>
    <phoneticPr fontId="10"/>
  </si>
  <si>
    <r>
      <t>0.3</t>
    </r>
    <r>
      <rPr>
        <sz val="9"/>
        <rFont val="ＭＳ Ｐゴシック"/>
        <family val="3"/>
        <charset val="128"/>
      </rPr>
      <t>未満</t>
    </r>
    <rPh sb="3" eb="5">
      <t>ミマン</t>
    </rPh>
    <phoneticPr fontId="10"/>
  </si>
  <si>
    <r>
      <t>0.</t>
    </r>
    <r>
      <rPr>
        <sz val="11"/>
        <rFont val="ＭＳ Ｐゴシック"/>
        <family val="3"/>
        <charset val="128"/>
      </rPr>
      <t>3</t>
    </r>
    <r>
      <rPr>
        <sz val="9"/>
        <rFont val="ＭＳ Ｐゴシック"/>
        <family val="3"/>
        <charset val="128"/>
      </rPr>
      <t>以上</t>
    </r>
    <r>
      <rPr>
        <sz val="11"/>
        <rFont val="ＭＳ Ｐゴシック"/>
        <family val="3"/>
        <charset val="128"/>
      </rPr>
      <t>0.6</t>
    </r>
    <r>
      <rPr>
        <sz val="9"/>
        <rFont val="ＭＳ Ｐゴシック"/>
        <family val="3"/>
        <charset val="128"/>
      </rPr>
      <t>未満</t>
    </r>
    <rPh sb="3" eb="5">
      <t>イジョウ</t>
    </rPh>
    <rPh sb="8" eb="10">
      <t>ミマン</t>
    </rPh>
    <phoneticPr fontId="10"/>
  </si>
  <si>
    <t>A</t>
    <phoneticPr fontId="10"/>
  </si>
  <si>
    <t>B</t>
    <phoneticPr fontId="10"/>
  </si>
  <si>
    <t>C</t>
    <phoneticPr fontId="10"/>
  </si>
  <si>
    <t>D</t>
    <phoneticPr fontId="10"/>
  </si>
  <si>
    <t>E</t>
    <phoneticPr fontId="10"/>
  </si>
  <si>
    <t>F</t>
    <phoneticPr fontId="10"/>
  </si>
  <si>
    <t>G</t>
  </si>
  <si>
    <t>H</t>
    <phoneticPr fontId="10"/>
  </si>
  <si>
    <t>I</t>
    <phoneticPr fontId="10"/>
  </si>
  <si>
    <t>J</t>
    <phoneticPr fontId="10"/>
  </si>
  <si>
    <t>K</t>
    <phoneticPr fontId="10"/>
  </si>
  <si>
    <t>専門課程</t>
    <rPh sb="0" eb="2">
      <t>センモン</t>
    </rPh>
    <rPh sb="2" eb="4">
      <t>カテイ</t>
    </rPh>
    <phoneticPr fontId="10"/>
  </si>
  <si>
    <t>高等課程</t>
    <rPh sb="0" eb="2">
      <t>コウトウ</t>
    </rPh>
    <rPh sb="2" eb="4">
      <t>カテイ</t>
    </rPh>
    <phoneticPr fontId="10"/>
  </si>
  <si>
    <t>一般課程</t>
    <rPh sb="0" eb="2">
      <t>イッパン</t>
    </rPh>
    <rPh sb="2" eb="4">
      <t>カテイ</t>
    </rPh>
    <phoneticPr fontId="10"/>
  </si>
  <si>
    <t>小　計</t>
    <rPh sb="0" eb="1">
      <t>ショウ</t>
    </rPh>
    <rPh sb="2" eb="3">
      <t>ケイ</t>
    </rPh>
    <phoneticPr fontId="10"/>
  </si>
  <si>
    <r>
      <t>「改修予定有」の棟に関して、</t>
    </r>
    <r>
      <rPr>
        <b/>
        <u/>
        <sz val="14"/>
        <color indexed="10"/>
        <rFont val="ＭＳ Ｐゴシック"/>
        <family val="3"/>
        <charset val="128"/>
      </rPr>
      <t>改修予定時期</t>
    </r>
    <r>
      <rPr>
        <b/>
        <sz val="14"/>
        <color indexed="10"/>
        <rFont val="ＭＳ Ｐゴシック"/>
        <family val="3"/>
        <charset val="128"/>
      </rPr>
      <t>について入力</t>
    </r>
    <rPh sb="1" eb="3">
      <t>カイシュウ</t>
    </rPh>
    <rPh sb="3" eb="5">
      <t>ヨテイ</t>
    </rPh>
    <rPh sb="5" eb="6">
      <t>アリ</t>
    </rPh>
    <rPh sb="8" eb="9">
      <t>トウ</t>
    </rPh>
    <rPh sb="10" eb="11">
      <t>カン</t>
    </rPh>
    <rPh sb="14" eb="16">
      <t>カイシュウ</t>
    </rPh>
    <rPh sb="16" eb="18">
      <t>ヨテイ</t>
    </rPh>
    <rPh sb="18" eb="20">
      <t>ジキ</t>
    </rPh>
    <rPh sb="24" eb="26">
      <t>ニュウリョク</t>
    </rPh>
    <phoneticPr fontId="10"/>
  </si>
  <si>
    <t>（２棟以上の棟がある場合は、そのうち直近の時期について入力）</t>
    <rPh sb="2" eb="3">
      <t>トウ</t>
    </rPh>
    <rPh sb="3" eb="5">
      <t>イジョウ</t>
    </rPh>
    <rPh sb="6" eb="7">
      <t>トウ</t>
    </rPh>
    <rPh sb="10" eb="12">
      <t>バアイ</t>
    </rPh>
    <rPh sb="18" eb="20">
      <t>チョッキン</t>
    </rPh>
    <rPh sb="21" eb="23">
      <t>ジキ</t>
    </rPh>
    <rPh sb="27" eb="29">
      <t>ニュウリョク</t>
    </rPh>
    <phoneticPr fontId="10"/>
  </si>
  <si>
    <t>【Is値0.3未満】</t>
    <rPh sb="3" eb="4">
      <t>アタイ</t>
    </rPh>
    <rPh sb="7" eb="9">
      <t>ミマン</t>
    </rPh>
    <phoneticPr fontId="10"/>
  </si>
  <si>
    <t>【Is値0.3以上0.6未満】</t>
    <rPh sb="3" eb="4">
      <t>アタイ</t>
    </rPh>
    <rPh sb="7" eb="9">
      <t>イジョウ</t>
    </rPh>
    <rPh sb="12" eb="14">
      <t>ミマン</t>
    </rPh>
    <phoneticPr fontId="10"/>
  </si>
  <si>
    <r>
      <rPr>
        <b/>
        <u/>
        <sz val="14"/>
        <color indexed="10"/>
        <rFont val="ＭＳ Ｐゴシック"/>
        <family val="3"/>
        <charset val="128"/>
      </rPr>
      <t>【a表】上記表（A表）へ回答した建物のうち、</t>
    </r>
    <r>
      <rPr>
        <u/>
        <sz val="14"/>
        <color indexed="10"/>
        <rFont val="ＭＳ Ｐゴシック"/>
        <family val="3"/>
        <charset val="128"/>
      </rPr>
      <t>2階建て以上又は延べ床面積が200㎡以上の建物（非木造のものに限る）の数を下記表へ入力すること。</t>
    </r>
    <rPh sb="2" eb="3">
      <t>ヒョウ</t>
    </rPh>
    <rPh sb="4" eb="6">
      <t>ジョウキ</t>
    </rPh>
    <rPh sb="6" eb="7">
      <t>ヒョウ</t>
    </rPh>
    <rPh sb="9" eb="10">
      <t>ヒョウ</t>
    </rPh>
    <rPh sb="12" eb="14">
      <t>カイトウ</t>
    </rPh>
    <rPh sb="16" eb="18">
      <t>タテモノ</t>
    </rPh>
    <rPh sb="23" eb="24">
      <t>カイ</t>
    </rPh>
    <rPh sb="24" eb="25">
      <t>ダ</t>
    </rPh>
    <rPh sb="26" eb="28">
      <t>イジョウ</t>
    </rPh>
    <rPh sb="28" eb="29">
      <t>マタ</t>
    </rPh>
    <rPh sb="30" eb="31">
      <t>ノ</t>
    </rPh>
    <rPh sb="32" eb="33">
      <t>ユカ</t>
    </rPh>
    <rPh sb="33" eb="35">
      <t>メンセキ</t>
    </rPh>
    <rPh sb="40" eb="42">
      <t>イジョウ</t>
    </rPh>
    <rPh sb="43" eb="45">
      <t>タテモノ</t>
    </rPh>
    <rPh sb="46" eb="49">
      <t>ヒモクゾウ</t>
    </rPh>
    <rPh sb="53" eb="54">
      <t>カギ</t>
    </rPh>
    <rPh sb="57" eb="58">
      <t>カズ</t>
    </rPh>
    <rPh sb="59" eb="61">
      <t>カキ</t>
    </rPh>
    <rPh sb="61" eb="62">
      <t>ヒョウ</t>
    </rPh>
    <rPh sb="63" eb="65">
      <t>ニュウリョク</t>
    </rPh>
    <phoneticPr fontId="10"/>
  </si>
  <si>
    <t>上記表を上回る棟数を入力している箇所がないか</t>
    <rPh sb="0" eb="2">
      <t>ジョウキ</t>
    </rPh>
    <rPh sb="2" eb="3">
      <t>ヒョウ</t>
    </rPh>
    <rPh sb="4" eb="6">
      <t>ウワマワ</t>
    </rPh>
    <rPh sb="7" eb="8">
      <t>トウ</t>
    </rPh>
    <rPh sb="8" eb="9">
      <t>スウ</t>
    </rPh>
    <rPh sb="10" eb="12">
      <t>ニュウリョク</t>
    </rPh>
    <rPh sb="16" eb="18">
      <t>カショ</t>
    </rPh>
    <phoneticPr fontId="10"/>
  </si>
  <si>
    <r>
      <rPr>
        <b/>
        <u/>
        <sz val="18"/>
        <color indexed="30"/>
        <rFont val="ＭＳ Ｐゴシック"/>
        <family val="3"/>
        <charset val="128"/>
      </rPr>
      <t>【B表】面積</t>
    </r>
    <r>
      <rPr>
        <b/>
        <sz val="18"/>
        <color indexed="30"/>
        <rFont val="ＭＳ Ｐゴシック"/>
        <family val="3"/>
        <charset val="128"/>
      </rPr>
      <t>で入力（A表に回答した建物の面積について記載すること）</t>
    </r>
    <rPh sb="4" eb="6">
      <t>メンセキ</t>
    </rPh>
    <rPh sb="7" eb="9">
      <t>ニュウリョク</t>
    </rPh>
    <rPh sb="11" eb="12">
      <t>ヒョウ</t>
    </rPh>
    <rPh sb="13" eb="15">
      <t>カイトウ</t>
    </rPh>
    <phoneticPr fontId="10"/>
  </si>
  <si>
    <t>(単位：㎡）</t>
    <phoneticPr fontId="10"/>
  </si>
  <si>
    <t>全保有面積</t>
    <rPh sb="0" eb="1">
      <t>ゼン</t>
    </rPh>
    <rPh sb="1" eb="3">
      <t>ホユウ</t>
    </rPh>
    <rPh sb="3" eb="5">
      <t>メンセキ</t>
    </rPh>
    <phoneticPr fontId="10"/>
  </si>
  <si>
    <t>昭和57年以降建築の面積
（A-C）</t>
    <rPh sb="0" eb="2">
      <t>ショウワ</t>
    </rPh>
    <rPh sb="4" eb="5">
      <t>ネン</t>
    </rPh>
    <rPh sb="5" eb="7">
      <t>イコウ</t>
    </rPh>
    <rPh sb="7" eb="9">
      <t>ケンチク</t>
    </rPh>
    <rPh sb="10" eb="12">
      <t>メンセキ</t>
    </rPh>
    <phoneticPr fontId="10"/>
  </si>
  <si>
    <t>昭和56年以前建築の面積</t>
    <rPh sb="0" eb="2">
      <t>ショウワ</t>
    </rPh>
    <rPh sb="4" eb="5">
      <t>ネン</t>
    </rPh>
    <rPh sb="7" eb="9">
      <t>ケンチク</t>
    </rPh>
    <phoneticPr fontId="10"/>
  </si>
  <si>
    <t>昭和56年以前建築の面積</t>
    <rPh sb="10" eb="12">
      <t>メンセキ</t>
    </rPh>
    <phoneticPr fontId="10"/>
  </si>
  <si>
    <t>耐震診断実施の面積</t>
    <phoneticPr fontId="10"/>
  </si>
  <si>
    <t>耐震診断未実施の面積
（C-D）</t>
    <phoneticPr fontId="10"/>
  </si>
  <si>
    <t>「全保有面積」は記入されているか</t>
    <rPh sb="1" eb="2">
      <t>ゼン</t>
    </rPh>
    <rPh sb="2" eb="4">
      <t>ホユウ</t>
    </rPh>
    <rPh sb="4" eb="6">
      <t>メンセキ</t>
    </rPh>
    <rPh sb="8" eb="10">
      <t>キニュウ</t>
    </rPh>
    <phoneticPr fontId="10"/>
  </si>
  <si>
    <t>「昭和57年以降建築の面積」がマイナスになっていないか</t>
    <phoneticPr fontId="10"/>
  </si>
  <si>
    <t>「耐震診断未実施の面積」がマイナスになっていないか</t>
    <phoneticPr fontId="10"/>
  </si>
  <si>
    <t>「棟数」を回答した欄に回答しているか</t>
    <rPh sb="1" eb="2">
      <t>トウ</t>
    </rPh>
    <rPh sb="2" eb="3">
      <t>スウ</t>
    </rPh>
    <rPh sb="5" eb="7">
      <t>カイトウ</t>
    </rPh>
    <rPh sb="9" eb="10">
      <t>ラン</t>
    </rPh>
    <rPh sb="11" eb="13">
      <t>カイトウ</t>
    </rPh>
    <phoneticPr fontId="10"/>
  </si>
  <si>
    <t>耐震化済の面積（Ｉｓ値0.6以上）</t>
    <phoneticPr fontId="10"/>
  </si>
  <si>
    <t>改修予定有の面積（Ｉｓ値0.6未満）</t>
    <rPh sb="0" eb="2">
      <t>カイシュウ</t>
    </rPh>
    <rPh sb="2" eb="4">
      <t>ヨテイ</t>
    </rPh>
    <rPh sb="4" eb="5">
      <t>ア</t>
    </rPh>
    <rPh sb="6" eb="8">
      <t>メンセキ</t>
    </rPh>
    <rPh sb="15" eb="17">
      <t>ミマン</t>
    </rPh>
    <phoneticPr fontId="10"/>
  </si>
  <si>
    <t>改修予定無の面積（Ｉｓ値0.6未満）</t>
    <rPh sb="0" eb="2">
      <t>カイシュウ</t>
    </rPh>
    <rPh sb="2" eb="4">
      <t>ヨテイ</t>
    </rPh>
    <rPh sb="4" eb="5">
      <t>ナ</t>
    </rPh>
    <rPh sb="6" eb="8">
      <t>メンセキ</t>
    </rPh>
    <phoneticPr fontId="10"/>
  </si>
  <si>
    <t>（E～Lの計）</t>
    <phoneticPr fontId="10"/>
  </si>
  <si>
    <t>改修の必要がない棟の面積</t>
    <rPh sb="10" eb="12">
      <t>メンセキ</t>
    </rPh>
    <phoneticPr fontId="10"/>
  </si>
  <si>
    <t>改修済の棟の面積</t>
    <rPh sb="0" eb="2">
      <t>カイシュウ</t>
    </rPh>
    <rPh sb="2" eb="3">
      <t>ス</t>
    </rPh>
    <rPh sb="6" eb="8">
      <t>メンセキ</t>
    </rPh>
    <phoneticPr fontId="10"/>
  </si>
  <si>
    <r>
      <t>0.3</t>
    </r>
    <r>
      <rPr>
        <sz val="9"/>
        <rFont val="ＭＳ Ｐゴシック"/>
        <family val="3"/>
        <charset val="128"/>
      </rPr>
      <t>以上</t>
    </r>
    <r>
      <rPr>
        <sz val="11"/>
        <rFont val="ＭＳ Ｐゴシック"/>
        <family val="3"/>
        <charset val="128"/>
      </rPr>
      <t>0.6</t>
    </r>
    <r>
      <rPr>
        <sz val="9"/>
        <rFont val="ＭＳ Ｐゴシック"/>
        <family val="3"/>
        <charset val="128"/>
      </rPr>
      <t>未満</t>
    </r>
    <rPh sb="3" eb="5">
      <t>イジョウ</t>
    </rPh>
    <rPh sb="8" eb="10">
      <t>ミマン</t>
    </rPh>
    <phoneticPr fontId="10"/>
  </si>
  <si>
    <t>F</t>
  </si>
  <si>
    <t>※　小数第３位の値は四捨五入され、小数第２位までの表示となる。</t>
    <phoneticPr fontId="10"/>
  </si>
  <si>
    <r>
      <rPr>
        <b/>
        <u/>
        <sz val="14"/>
        <color indexed="30"/>
        <rFont val="ＭＳ Ｐゴシック"/>
        <family val="3"/>
        <charset val="128"/>
      </rPr>
      <t>【b表】上記表（B表）へ回答した建物のうち、</t>
    </r>
    <r>
      <rPr>
        <u/>
        <sz val="14"/>
        <color indexed="30"/>
        <rFont val="ＭＳ Ｐゴシック"/>
        <family val="3"/>
        <charset val="128"/>
      </rPr>
      <t>2階建て以上又は延べ床面積が200㎡以上の建物（非木造のものに限る）の数を下記表へ入力すること。</t>
    </r>
    <rPh sb="2" eb="3">
      <t>ヒョウ</t>
    </rPh>
    <rPh sb="4" eb="6">
      <t>ジョウキ</t>
    </rPh>
    <rPh sb="6" eb="7">
      <t>オモテ</t>
    </rPh>
    <rPh sb="9" eb="10">
      <t>ヒョウ</t>
    </rPh>
    <rPh sb="12" eb="14">
      <t>カイトウ</t>
    </rPh>
    <rPh sb="16" eb="18">
      <t>タテモノ</t>
    </rPh>
    <rPh sb="23" eb="25">
      <t>カイダ</t>
    </rPh>
    <rPh sb="26" eb="28">
      <t>イジョウ</t>
    </rPh>
    <rPh sb="28" eb="29">
      <t>マタ</t>
    </rPh>
    <rPh sb="30" eb="31">
      <t>ノ</t>
    </rPh>
    <rPh sb="32" eb="35">
      <t>ユカメンセキ</t>
    </rPh>
    <rPh sb="39" eb="42">
      <t>ヘイホウメートルイジョウ</t>
    </rPh>
    <rPh sb="43" eb="45">
      <t>タテモノ</t>
    </rPh>
    <rPh sb="46" eb="47">
      <t>ヒ</t>
    </rPh>
    <rPh sb="47" eb="49">
      <t>モクゾウ</t>
    </rPh>
    <rPh sb="53" eb="54">
      <t>カギ</t>
    </rPh>
    <rPh sb="57" eb="58">
      <t>カズ</t>
    </rPh>
    <rPh sb="59" eb="61">
      <t>カキ</t>
    </rPh>
    <rPh sb="61" eb="62">
      <t>オモテ</t>
    </rPh>
    <rPh sb="63" eb="65">
      <t>ニュウリョク</t>
    </rPh>
    <phoneticPr fontId="10"/>
  </si>
  <si>
    <t>（a表に回答した建物の面積について記載すること）</t>
    <rPh sb="2" eb="3">
      <t>ヒョウ</t>
    </rPh>
    <rPh sb="4" eb="6">
      <t>カイトウ</t>
    </rPh>
    <rPh sb="8" eb="10">
      <t>タテモノ</t>
    </rPh>
    <rPh sb="11" eb="13">
      <t>メンセキ</t>
    </rPh>
    <rPh sb="17" eb="19">
      <t>キサイ</t>
    </rPh>
    <phoneticPr fontId="10"/>
  </si>
  <si>
    <r>
      <t>【</t>
    </r>
    <r>
      <rPr>
        <b/>
        <sz val="20"/>
        <rFont val="ＭＳ Ｐゴシック"/>
        <family val="3"/>
        <charset val="128"/>
      </rPr>
      <t>避難所指定を</t>
    </r>
    <r>
      <rPr>
        <b/>
        <u/>
        <sz val="20"/>
        <rFont val="ＭＳ Ｐゴシック"/>
        <family val="3"/>
        <charset val="128"/>
      </rPr>
      <t>受けていない</t>
    </r>
    <r>
      <rPr>
        <b/>
        <sz val="20"/>
        <rFont val="ＭＳ Ｐゴシック"/>
        <family val="3"/>
        <charset val="128"/>
      </rPr>
      <t>学校</t>
    </r>
    <r>
      <rPr>
        <sz val="20"/>
        <rFont val="ＭＳ Ｐゴシック"/>
        <family val="3"/>
        <charset val="128"/>
      </rPr>
      <t>】</t>
    </r>
    <rPh sb="1" eb="4">
      <t>ヒナンジョ</t>
    </rPh>
    <rPh sb="4" eb="6">
      <t>シテイ</t>
    </rPh>
    <rPh sb="7" eb="8">
      <t>ウ</t>
    </rPh>
    <rPh sb="13" eb="15">
      <t>ガッコウ</t>
    </rPh>
    <phoneticPr fontId="10"/>
  </si>
  <si>
    <r>
      <t>【C表】</t>
    </r>
    <r>
      <rPr>
        <b/>
        <u/>
        <sz val="18"/>
        <color indexed="10"/>
        <rFont val="ＭＳ Ｐゴシック"/>
        <family val="3"/>
        <charset val="128"/>
      </rPr>
      <t>棟数</t>
    </r>
    <r>
      <rPr>
        <b/>
        <sz val="18"/>
        <color indexed="10"/>
        <rFont val="ＭＳ Ｐゴシック"/>
        <family val="3"/>
        <charset val="128"/>
      </rPr>
      <t>で入力</t>
    </r>
    <rPh sb="2" eb="3">
      <t>ヒョウ</t>
    </rPh>
    <rPh sb="4" eb="5">
      <t>トウ</t>
    </rPh>
    <rPh sb="5" eb="6">
      <t>カズ</t>
    </rPh>
    <rPh sb="7" eb="9">
      <t>ニュウリョク</t>
    </rPh>
    <phoneticPr fontId="10"/>
  </si>
  <si>
    <r>
      <rPr>
        <b/>
        <u/>
        <sz val="14"/>
        <color indexed="10"/>
        <rFont val="ＭＳ Ｐゴシック"/>
        <family val="3"/>
        <charset val="128"/>
      </rPr>
      <t>【c表】上記表（C表）へ回答した建物のうち、</t>
    </r>
    <r>
      <rPr>
        <u/>
        <sz val="14"/>
        <color indexed="10"/>
        <rFont val="ＭＳ Ｐゴシック"/>
        <family val="3"/>
        <charset val="128"/>
      </rPr>
      <t>2階建て以上又は延べ床面積が200㎡以上の建物（非木造のものに限る）の数を下記表へ入力すること。</t>
    </r>
    <rPh sb="2" eb="3">
      <t>ヒョウ</t>
    </rPh>
    <rPh sb="4" eb="6">
      <t>ジョウキ</t>
    </rPh>
    <rPh sb="6" eb="7">
      <t>ヒョウ</t>
    </rPh>
    <rPh sb="9" eb="10">
      <t>ヒョウ</t>
    </rPh>
    <rPh sb="12" eb="14">
      <t>カイトウ</t>
    </rPh>
    <rPh sb="16" eb="18">
      <t>タテモノ</t>
    </rPh>
    <rPh sb="23" eb="24">
      <t>カイ</t>
    </rPh>
    <rPh sb="24" eb="25">
      <t>ダ</t>
    </rPh>
    <rPh sb="26" eb="28">
      <t>イジョウ</t>
    </rPh>
    <rPh sb="28" eb="29">
      <t>マタ</t>
    </rPh>
    <rPh sb="30" eb="31">
      <t>ノ</t>
    </rPh>
    <rPh sb="32" eb="33">
      <t>ユカ</t>
    </rPh>
    <rPh sb="33" eb="35">
      <t>メンセキ</t>
    </rPh>
    <rPh sb="40" eb="42">
      <t>イジョウ</t>
    </rPh>
    <rPh sb="43" eb="45">
      <t>タテモノ</t>
    </rPh>
    <rPh sb="46" eb="49">
      <t>ヒモクゾウ</t>
    </rPh>
    <rPh sb="53" eb="54">
      <t>カギ</t>
    </rPh>
    <rPh sb="57" eb="58">
      <t>カズ</t>
    </rPh>
    <rPh sb="59" eb="61">
      <t>カキ</t>
    </rPh>
    <rPh sb="61" eb="62">
      <t>ヒョウ</t>
    </rPh>
    <rPh sb="63" eb="65">
      <t>ニュウリョク</t>
    </rPh>
    <phoneticPr fontId="10"/>
  </si>
  <si>
    <r>
      <t>【D表】</t>
    </r>
    <r>
      <rPr>
        <b/>
        <u/>
        <sz val="18"/>
        <color indexed="30"/>
        <rFont val="ＭＳ Ｐゴシック"/>
        <family val="3"/>
        <charset val="128"/>
      </rPr>
      <t>面積</t>
    </r>
    <r>
      <rPr>
        <b/>
        <sz val="18"/>
        <color indexed="30"/>
        <rFont val="ＭＳ Ｐゴシック"/>
        <family val="3"/>
        <charset val="128"/>
      </rPr>
      <t>で入力（C表で回答した建物の面積について記載すること）</t>
    </r>
    <rPh sb="2" eb="3">
      <t>ヒョウ</t>
    </rPh>
    <rPh sb="4" eb="6">
      <t>メンセキ</t>
    </rPh>
    <rPh sb="7" eb="9">
      <t>ニュウリョク</t>
    </rPh>
    <rPh sb="11" eb="12">
      <t>ヒョウ</t>
    </rPh>
    <phoneticPr fontId="10"/>
  </si>
  <si>
    <r>
      <rPr>
        <b/>
        <u/>
        <sz val="14"/>
        <color indexed="30"/>
        <rFont val="ＭＳ Ｐゴシック"/>
        <family val="3"/>
        <charset val="128"/>
      </rPr>
      <t>【d表】上記表（D表）へ回答した建物のうち、</t>
    </r>
    <r>
      <rPr>
        <u/>
        <sz val="14"/>
        <color indexed="30"/>
        <rFont val="ＭＳ Ｐゴシック"/>
        <family val="3"/>
        <charset val="128"/>
      </rPr>
      <t>2階建て以上又は延べ床面積が200㎡以上の建物（非木造のものに限る）の数を下記表へ入力すること。</t>
    </r>
    <rPh sb="2" eb="3">
      <t>ヒョウ</t>
    </rPh>
    <rPh sb="4" eb="6">
      <t>ジョウキ</t>
    </rPh>
    <rPh sb="6" eb="7">
      <t>オモテ</t>
    </rPh>
    <rPh sb="9" eb="10">
      <t>ヒョウ</t>
    </rPh>
    <rPh sb="12" eb="14">
      <t>カイトウ</t>
    </rPh>
    <rPh sb="16" eb="18">
      <t>タテモノ</t>
    </rPh>
    <rPh sb="23" eb="25">
      <t>カイダ</t>
    </rPh>
    <rPh sb="26" eb="28">
      <t>イジョウ</t>
    </rPh>
    <rPh sb="28" eb="29">
      <t>マタ</t>
    </rPh>
    <rPh sb="30" eb="31">
      <t>ノ</t>
    </rPh>
    <rPh sb="32" eb="35">
      <t>ユカメンセキ</t>
    </rPh>
    <rPh sb="39" eb="42">
      <t>ヘイホウメートルイジョウ</t>
    </rPh>
    <rPh sb="43" eb="45">
      <t>タテモノ</t>
    </rPh>
    <rPh sb="46" eb="47">
      <t>ヒ</t>
    </rPh>
    <rPh sb="47" eb="49">
      <t>モクゾウ</t>
    </rPh>
    <rPh sb="53" eb="54">
      <t>カギ</t>
    </rPh>
    <rPh sb="57" eb="58">
      <t>カズ</t>
    </rPh>
    <rPh sb="59" eb="61">
      <t>カキ</t>
    </rPh>
    <rPh sb="61" eb="62">
      <t>オモテ</t>
    </rPh>
    <rPh sb="63" eb="65">
      <t>ニュウリョク</t>
    </rPh>
    <phoneticPr fontId="10"/>
  </si>
  <si>
    <t>（c表に回答した建物の面積について記載すること）</t>
    <rPh sb="2" eb="3">
      <t>ヒョウ</t>
    </rPh>
    <rPh sb="4" eb="6">
      <t>カイトウ</t>
    </rPh>
    <rPh sb="8" eb="10">
      <t>タテモノ</t>
    </rPh>
    <rPh sb="11" eb="13">
      <t>メンセキ</t>
    </rPh>
    <rPh sb="17" eb="19">
      <t>キサイ</t>
    </rPh>
    <phoneticPr fontId="10"/>
  </si>
  <si>
    <t>合計（全棟数）</t>
    <rPh sb="0" eb="2">
      <t>ゴウケイ</t>
    </rPh>
    <rPh sb="3" eb="6">
      <t>ゼントウスウ</t>
    </rPh>
    <phoneticPr fontId="10"/>
  </si>
  <si>
    <r>
      <t xml:space="preserve">耐震化率
（％）
</t>
    </r>
    <r>
      <rPr>
        <sz val="8"/>
        <rFont val="ＭＳ Ｐゴシック"/>
        <family val="3"/>
        <charset val="128"/>
      </rPr>
      <t>（B＋E＋F）/A</t>
    </r>
    <phoneticPr fontId="10"/>
  </si>
  <si>
    <t>L</t>
    <phoneticPr fontId="10"/>
  </si>
  <si>
    <t>合計（200㎡以上棟数）</t>
    <rPh sb="0" eb="2">
      <t>ゴウケイ</t>
    </rPh>
    <rPh sb="7" eb="9">
      <t>イジョウ</t>
    </rPh>
    <rPh sb="9" eb="11">
      <t>トウスウ</t>
    </rPh>
    <phoneticPr fontId="10"/>
  </si>
  <si>
    <t>○学校数で入力・・・１（学校ごとに避難所指定がされていた場合（片方の表のみ回答））</t>
    <rPh sb="1" eb="3">
      <t>ガッコウ</t>
    </rPh>
    <rPh sb="3" eb="4">
      <t>カズ</t>
    </rPh>
    <rPh sb="5" eb="7">
      <t>ニュウリョク</t>
    </rPh>
    <rPh sb="12" eb="14">
      <t>ガッコウ</t>
    </rPh>
    <rPh sb="17" eb="20">
      <t>ヒナンジョ</t>
    </rPh>
    <rPh sb="20" eb="22">
      <t>シテイ</t>
    </rPh>
    <rPh sb="28" eb="30">
      <t>バアイ</t>
    </rPh>
    <rPh sb="31" eb="33">
      <t>カタホウ</t>
    </rPh>
    <rPh sb="34" eb="35">
      <t>ヒョウ</t>
    </rPh>
    <rPh sb="37" eb="39">
      <t>カイトウ</t>
    </rPh>
    <phoneticPr fontId="10"/>
  </si>
  <si>
    <t>(単位：学校数）</t>
    <rPh sb="4" eb="6">
      <t>ガッコウ</t>
    </rPh>
    <rPh sb="6" eb="7">
      <t>スウ</t>
    </rPh>
    <phoneticPr fontId="10"/>
  </si>
  <si>
    <t>学校数</t>
    <rPh sb="0" eb="3">
      <t>ガッコウスウ</t>
    </rPh>
    <phoneticPr fontId="10"/>
  </si>
  <si>
    <t>昭和57年以降建築
（A-C）</t>
    <rPh sb="0" eb="2">
      <t>ショウワ</t>
    </rPh>
    <rPh sb="4" eb="5">
      <t>ネン</t>
    </rPh>
    <rPh sb="5" eb="7">
      <t>イコウ</t>
    </rPh>
    <rPh sb="7" eb="9">
      <t>ケンチク</t>
    </rPh>
    <phoneticPr fontId="10"/>
  </si>
  <si>
    <t>昭和56年以前建築</t>
    <phoneticPr fontId="10"/>
  </si>
  <si>
    <r>
      <t xml:space="preserve">耐震化率
（％）
</t>
    </r>
    <r>
      <rPr>
        <sz val="6"/>
        <rFont val="ＭＳ Ｐゴシック"/>
        <family val="3"/>
        <charset val="128"/>
      </rPr>
      <t>（B＋E＋F）/A</t>
    </r>
    <rPh sb="0" eb="3">
      <t>タイシンカ</t>
    </rPh>
    <rPh sb="3" eb="4">
      <t>リツ</t>
    </rPh>
    <phoneticPr fontId="10"/>
  </si>
  <si>
    <t>耐震診断実施済</t>
    <phoneticPr fontId="10"/>
  </si>
  <si>
    <t>耐震診断未実施
（C-D）</t>
    <phoneticPr fontId="10"/>
  </si>
  <si>
    <t>全ての建物が新耐震基準に適合している</t>
    <rPh sb="0" eb="1">
      <t>スベ</t>
    </rPh>
    <rPh sb="3" eb="5">
      <t>タテモノ</t>
    </rPh>
    <rPh sb="6" eb="7">
      <t>シン</t>
    </rPh>
    <rPh sb="7" eb="9">
      <t>タイシン</t>
    </rPh>
    <rPh sb="9" eb="11">
      <t>キジュン</t>
    </rPh>
    <rPh sb="12" eb="14">
      <t>テキゴウ</t>
    </rPh>
    <phoneticPr fontId="10"/>
  </si>
  <si>
    <t>うち、新耐震基準に適合しない建物があり、全て耐震改修済み</t>
    <rPh sb="3" eb="4">
      <t>シン</t>
    </rPh>
    <rPh sb="4" eb="6">
      <t>タイシン</t>
    </rPh>
    <rPh sb="6" eb="8">
      <t>キジュン</t>
    </rPh>
    <rPh sb="9" eb="11">
      <t>テキゴウ</t>
    </rPh>
    <rPh sb="14" eb="16">
      <t>タテモノ</t>
    </rPh>
    <rPh sb="20" eb="21">
      <t>スベ</t>
    </rPh>
    <rPh sb="22" eb="24">
      <t>タイシン</t>
    </rPh>
    <rPh sb="24" eb="26">
      <t>カイシュウ</t>
    </rPh>
    <rPh sb="26" eb="27">
      <t>ス</t>
    </rPh>
    <phoneticPr fontId="10"/>
  </si>
  <si>
    <t>うち新耐震基準に適合しない建物があり、未改修の建物がある学校数</t>
    <rPh sb="2" eb="3">
      <t>シン</t>
    </rPh>
    <rPh sb="3" eb="5">
      <t>タイシン</t>
    </rPh>
    <rPh sb="5" eb="7">
      <t>キジュン</t>
    </rPh>
    <rPh sb="8" eb="10">
      <t>テキゴウ</t>
    </rPh>
    <rPh sb="13" eb="15">
      <t>タテモノ</t>
    </rPh>
    <rPh sb="19" eb="22">
      <t>ミカイシュウ</t>
    </rPh>
    <rPh sb="23" eb="25">
      <t>タテモノ</t>
    </rPh>
    <rPh sb="28" eb="30">
      <t>ガッコウ</t>
    </rPh>
    <rPh sb="30" eb="31">
      <t>カズ</t>
    </rPh>
    <phoneticPr fontId="10"/>
  </si>
  <si>
    <t>G</t>
    <phoneticPr fontId="10"/>
  </si>
  <si>
    <t>○学校数で入力・・・２（建物ごとに避難所指定がされていた場合（両方の表へ回答））</t>
    <rPh sb="12" eb="14">
      <t>タテモノ</t>
    </rPh>
    <rPh sb="17" eb="20">
      <t>ヒナンジョ</t>
    </rPh>
    <rPh sb="20" eb="22">
      <t>シテイ</t>
    </rPh>
    <rPh sb="28" eb="30">
      <t>バアイ</t>
    </rPh>
    <rPh sb="31" eb="33">
      <t>リョウホウ</t>
    </rPh>
    <rPh sb="34" eb="35">
      <t>ヒョウ</t>
    </rPh>
    <rPh sb="36" eb="38">
      <t>カイトウ</t>
    </rPh>
    <phoneticPr fontId="10"/>
  </si>
  <si>
    <t>(単位：学校数）</t>
    <phoneticPr fontId="10"/>
  </si>
  <si>
    <t>○学校数で入力・・・３（１と２の合計）</t>
    <rPh sb="16" eb="18">
      <t>ゴウケイ</t>
    </rPh>
    <phoneticPr fontId="10"/>
  </si>
  <si>
    <t>合計</t>
    <rPh sb="0" eb="2">
      <t>ゴウケイ</t>
    </rPh>
    <phoneticPr fontId="10"/>
  </si>
  <si>
    <t>品名</t>
    <rPh sb="0" eb="2">
      <t>ヒンメイ</t>
    </rPh>
    <phoneticPr fontId="10"/>
  </si>
  <si>
    <t>●●●●</t>
    <phoneticPr fontId="10"/>
  </si>
  <si>
    <t>仮設工事</t>
    <rPh sb="0" eb="2">
      <t>カセツ</t>
    </rPh>
    <rPh sb="2" eb="4">
      <t>コウジ</t>
    </rPh>
    <phoneticPr fontId="6"/>
  </si>
  <si>
    <t>○○○</t>
  </si>
  <si>
    <t>×××</t>
  </si>
  <si>
    <t>諸経費</t>
    <rPh sb="0" eb="3">
      <t>ショケイヒ</t>
    </rPh>
    <phoneticPr fontId="6"/>
  </si>
  <si>
    <t>（イ）複数項目に係る経費</t>
  </si>
  <si>
    <t>直接工事</t>
    <rPh sb="0" eb="2">
      <t>チョクセツ</t>
    </rPh>
    <rPh sb="2" eb="4">
      <t>コウジ</t>
    </rPh>
    <phoneticPr fontId="6"/>
  </si>
  <si>
    <t>△△△</t>
  </si>
  <si>
    <t>●●●</t>
  </si>
  <si>
    <t>▲▲▲</t>
  </si>
  <si>
    <t>■■■</t>
  </si>
  <si>
    <t>（ア）全体に係る経費</t>
  </si>
  <si>
    <t>値引額</t>
    <rPh sb="0" eb="3">
      <t>ネビキガク</t>
    </rPh>
    <phoneticPr fontId="10"/>
  </si>
  <si>
    <t>共通様式［学校法人作成］</t>
    <phoneticPr fontId="26"/>
  </si>
  <si>
    <t>設備・装置等の説明一覧（記入例）</t>
    <rPh sb="0" eb="2">
      <t>セツビ</t>
    </rPh>
    <rPh sb="5" eb="6">
      <t>トウ</t>
    </rPh>
    <rPh sb="7" eb="9">
      <t>セツメイ</t>
    </rPh>
    <rPh sb="9" eb="11">
      <t>イチラン</t>
    </rPh>
    <rPh sb="12" eb="14">
      <t>キニュウ</t>
    </rPh>
    <rPh sb="14" eb="15">
      <t>レイ</t>
    </rPh>
    <phoneticPr fontId="26"/>
  </si>
  <si>
    <t>ＡＡ法人</t>
    <rPh sb="2" eb="4">
      <t>ホウジン</t>
    </rPh>
    <phoneticPr fontId="26"/>
  </si>
  <si>
    <t>ＢＢ学校</t>
    <rPh sb="2" eb="4">
      <t>ガッコウ</t>
    </rPh>
    <phoneticPr fontId="26"/>
  </si>
  <si>
    <t>情報処理関係設備</t>
  </si>
  <si>
    <t>○階パソコン室●●●●●●</t>
    <rPh sb="1" eb="2">
      <t>カイ</t>
    </rPh>
    <rPh sb="6" eb="7">
      <t>シツ</t>
    </rPh>
    <phoneticPr fontId="26"/>
  </si>
  <si>
    <t>パソコン</t>
    <phoneticPr fontId="26"/>
  </si>
  <si>
    <t>①●●科の「情報処理Ａ」「情報処理Ｂ」の授業においてパソコン（ワード・エクセル・パワーポイント）の基本操作の修得のため使用する。</t>
    <rPh sb="3" eb="4">
      <t>カ</t>
    </rPh>
    <rPh sb="6" eb="8">
      <t>ジョウホウ</t>
    </rPh>
    <rPh sb="8" eb="10">
      <t>ショリ</t>
    </rPh>
    <rPh sb="13" eb="15">
      <t>ジョウホウ</t>
    </rPh>
    <rPh sb="15" eb="17">
      <t>ショリ</t>
    </rPh>
    <rPh sb="20" eb="22">
      <t>ジュギョウ</t>
    </rPh>
    <rPh sb="54" eb="56">
      <t>シュウトク</t>
    </rPh>
    <rPh sb="59" eb="61">
      <t>シヨウ</t>
    </rPh>
    <phoneticPr fontId="26"/>
  </si>
  <si>
    <t>②1台教員用、20台学生用　　
●●科は実員数が平成28年4月1日現在で1年20名（定員25名）である。　　</t>
    <rPh sb="42" eb="44">
      <t>テイイン</t>
    </rPh>
    <rPh sb="46" eb="47">
      <t>メイ</t>
    </rPh>
    <phoneticPr fontId="26"/>
  </si>
  <si>
    <t>キーボード</t>
    <phoneticPr fontId="26"/>
  </si>
  <si>
    <t>①上記「1」に付属するキーボード。</t>
    <rPh sb="1" eb="3">
      <t>ジョウキ</t>
    </rPh>
    <rPh sb="7" eb="9">
      <t>フゾク</t>
    </rPh>
    <phoneticPr fontId="26"/>
  </si>
  <si>
    <t>②上記「1」と同様。</t>
    <rPh sb="1" eb="3">
      <t>ジョウキ</t>
    </rPh>
    <rPh sb="7" eb="9">
      <t>ドウヨウ</t>
    </rPh>
    <phoneticPr fontId="26"/>
  </si>
  <si>
    <t>プリンタ</t>
    <phoneticPr fontId="26"/>
  </si>
  <si>
    <t>①●●科の「情報処理Ａ」「情報処理Ｂ」の授業において、上記「1」と共に使用するプリンタ。</t>
    <rPh sb="27" eb="29">
      <t>ジョウキ</t>
    </rPh>
    <rPh sb="33" eb="34">
      <t>トモ</t>
    </rPh>
    <rPh sb="35" eb="37">
      <t>シヨウ</t>
    </rPh>
    <phoneticPr fontId="26"/>
  </si>
  <si>
    <t>②20人で授業を行い、10人に1台使用。</t>
    <phoneticPr fontId="26"/>
  </si>
  <si>
    <t>プロジェクター</t>
    <phoneticPr fontId="26"/>
  </si>
  <si>
    <t>①●●科の「情報処理Ａ」「情報処理Ｂ」の授業において、スクリーンに投影し、パソコンの操作説明を行う（教員用パソコンとの接続あり）</t>
    <rPh sb="47" eb="48">
      <t>オコナ</t>
    </rPh>
    <rPh sb="50" eb="53">
      <t>キョウインヨウ</t>
    </rPh>
    <rPh sb="59" eb="61">
      <t>セツゾク</t>
    </rPh>
    <phoneticPr fontId="26"/>
  </si>
  <si>
    <t>・・・</t>
    <phoneticPr fontId="26"/>
  </si>
  <si>
    <t>①・・・</t>
    <phoneticPr fontId="26"/>
  </si>
  <si>
    <t>②・・・</t>
    <phoneticPr fontId="26"/>
  </si>
  <si>
    <t>教育装置</t>
  </si>
  <si>
    <t>○○○○○○○</t>
    <phoneticPr fontId="26"/>
  </si>
  <si>
    <t>歯科診療台</t>
    <rPh sb="0" eb="2">
      <t>シカ</t>
    </rPh>
    <rPh sb="2" eb="5">
      <t>シンリョウダイ</t>
    </rPh>
    <phoneticPr fontId="26"/>
  </si>
  <si>
    <t>①歯科衛生士資格取得を目指す●●科の「歯科○○」「歯科××」の授業において歯科診療の基本操作について学ぶため使用する。</t>
    <rPh sb="1" eb="3">
      <t>シカ</t>
    </rPh>
    <rPh sb="3" eb="6">
      <t>エイセイシ</t>
    </rPh>
    <rPh sb="6" eb="8">
      <t>シカク</t>
    </rPh>
    <rPh sb="8" eb="10">
      <t>シュトク</t>
    </rPh>
    <rPh sb="11" eb="13">
      <t>メザ</t>
    </rPh>
    <rPh sb="16" eb="17">
      <t>カ</t>
    </rPh>
    <rPh sb="19" eb="21">
      <t>シカ</t>
    </rPh>
    <rPh sb="25" eb="27">
      <t>シカ</t>
    </rPh>
    <rPh sb="31" eb="33">
      <t>ジュギョウ</t>
    </rPh>
    <rPh sb="37" eb="39">
      <t>シカ</t>
    </rPh>
    <rPh sb="39" eb="41">
      <t>シンリョウ</t>
    </rPh>
    <rPh sb="50" eb="51">
      <t>マナ</t>
    </rPh>
    <rPh sb="54" eb="56">
      <t>シヨウ</t>
    </rPh>
    <phoneticPr fontId="26"/>
  </si>
  <si>
    <t>②●●科は実員数が平成28年4月1日現在で1年45名（定員40名）となっている。2～3名に1台で使用する。　　</t>
    <rPh sb="27" eb="29">
      <t>テイイン</t>
    </rPh>
    <rPh sb="31" eb="32">
      <t>メイ</t>
    </rPh>
    <rPh sb="43" eb="44">
      <t>メイ</t>
    </rPh>
    <rPh sb="46" eb="47">
      <t>ダイ</t>
    </rPh>
    <rPh sb="48" eb="50">
      <t>シヨウ</t>
    </rPh>
    <phoneticPr fontId="26"/>
  </si>
  <si>
    <t>…</t>
    <phoneticPr fontId="26"/>
  </si>
  <si>
    <t>情報通信ネットワーク装置</t>
  </si>
  <si>
    <t>●●●●●●●ネットワークシステム</t>
    <phoneticPr fontId="26"/>
  </si>
  <si>
    <t>無線□□□</t>
    <rPh sb="0" eb="2">
      <t>ムセン</t>
    </rPh>
    <phoneticPr fontId="26"/>
  </si>
  <si>
    <t>①◯◯科の「△△」科目や□□科の「■■」科目、××科の「－－」科目において使用。当該装置は…を……することを可能にする装置である。</t>
    <rPh sb="3" eb="4">
      <t>カ</t>
    </rPh>
    <rPh sb="9" eb="11">
      <t>カモク</t>
    </rPh>
    <rPh sb="14" eb="15">
      <t>カ</t>
    </rPh>
    <rPh sb="20" eb="22">
      <t>カモク</t>
    </rPh>
    <rPh sb="25" eb="26">
      <t>カ</t>
    </rPh>
    <rPh sb="31" eb="33">
      <t>カモク</t>
    </rPh>
    <rPh sb="37" eb="39">
      <t>シヨウ</t>
    </rPh>
    <rPh sb="40" eb="42">
      <t>トウガイ</t>
    </rPh>
    <rPh sb="42" eb="44">
      <t>ソウチ</t>
    </rPh>
    <rPh sb="54" eb="56">
      <t>カノウ</t>
    </rPh>
    <rPh sb="59" eb="61">
      <t>ソウチ</t>
    </rPh>
    <phoneticPr fontId="26"/>
  </si>
  <si>
    <t>②○○科、□□科、××科が使用する教室は101～103、201～203、301～302の9教室であり、各教室の無線ネットワーク環境を整えるためには図面（別途）のとおり当該装置を配置する必要があるため、「20個」の申請となった。　</t>
    <rPh sb="7" eb="8">
      <t>カ</t>
    </rPh>
    <rPh sb="11" eb="12">
      <t>カ</t>
    </rPh>
    <rPh sb="13" eb="15">
      <t>シヨウ</t>
    </rPh>
    <rPh sb="17" eb="19">
      <t>キョウシツ</t>
    </rPh>
    <rPh sb="45" eb="47">
      <t>キョウシツ</t>
    </rPh>
    <rPh sb="51" eb="54">
      <t>カクキョウシツ</t>
    </rPh>
    <rPh sb="55" eb="57">
      <t>ムセン</t>
    </rPh>
    <rPh sb="63" eb="65">
      <t>カンキョウ</t>
    </rPh>
    <rPh sb="66" eb="67">
      <t>トトノ</t>
    </rPh>
    <rPh sb="73" eb="75">
      <t>ズメン</t>
    </rPh>
    <rPh sb="76" eb="78">
      <t>ベット</t>
    </rPh>
    <rPh sb="83" eb="85">
      <t>トウガイ</t>
    </rPh>
    <rPh sb="85" eb="87">
      <t>ソウチ</t>
    </rPh>
    <rPh sb="88" eb="90">
      <t>ハイチ</t>
    </rPh>
    <rPh sb="92" eb="94">
      <t>ヒツヨウ</t>
    </rPh>
    <rPh sb="103" eb="104">
      <t>コ</t>
    </rPh>
    <rPh sb="106" eb="108">
      <t>シンセイ</t>
    </rPh>
    <phoneticPr fontId="26"/>
  </si>
  <si>
    <t>工事等の説明一覧（記入例）</t>
    <rPh sb="0" eb="2">
      <t>コウジ</t>
    </rPh>
    <rPh sb="2" eb="3">
      <t>トウ</t>
    </rPh>
    <rPh sb="4" eb="6">
      <t>セツメイ</t>
    </rPh>
    <rPh sb="6" eb="8">
      <t>イチラン</t>
    </rPh>
    <rPh sb="9" eb="11">
      <t>キニュウ</t>
    </rPh>
    <rPh sb="11" eb="12">
      <t>レイ</t>
    </rPh>
    <phoneticPr fontId="26"/>
  </si>
  <si>
    <t>ＣＣ法人</t>
    <rPh sb="2" eb="4">
      <t>ホウジン</t>
    </rPh>
    <phoneticPr fontId="26"/>
  </si>
  <si>
    <t>ＤＤ学校</t>
    <rPh sb="2" eb="4">
      <t>ガッコウ</t>
    </rPh>
    <phoneticPr fontId="26"/>
  </si>
  <si>
    <t>耐震補強工事</t>
  </si>
  <si>
    <t>▲▲学校■館耐震補強工事</t>
    <rPh sb="2" eb="4">
      <t>ガッコウ</t>
    </rPh>
    <rPh sb="5" eb="6">
      <t>カン</t>
    </rPh>
    <rPh sb="6" eb="8">
      <t>タイシン</t>
    </rPh>
    <rPh sb="8" eb="10">
      <t>ホキョウ</t>
    </rPh>
    <rPh sb="10" eb="12">
      <t>コウジ</t>
    </rPh>
    <phoneticPr fontId="26"/>
  </si>
  <si>
    <t>1～15</t>
    <phoneticPr fontId="26"/>
  </si>
  <si>
    <t>鉄骨補強工事</t>
    <rPh sb="0" eb="2">
      <t>テッコツ</t>
    </rPh>
    <rPh sb="2" eb="4">
      <t>ホキョウ</t>
    </rPh>
    <phoneticPr fontId="26"/>
  </si>
  <si>
    <t>1式</t>
    <phoneticPr fontId="26"/>
  </si>
  <si>
    <t>××通りと▲▲通りに計6本のブレースを設置する工事。
番号10の●●については、▲▲のために必要であり、ブレース1本あたり4本必要となるもので、6×4=24本となる。
番号11の□□については、××通りにブレースを設置するにあたり、～～が生じるため、□□工事を行い、△△する必要がある。
それぞれの施工箇所及び施工数については平面図○○-○を参照。</t>
    <rPh sb="19" eb="21">
      <t>セッチ</t>
    </rPh>
    <rPh sb="23" eb="25">
      <t>コウジ</t>
    </rPh>
    <rPh sb="78" eb="79">
      <t>ホン</t>
    </rPh>
    <rPh sb="84" eb="86">
      <t>バンゴウ</t>
    </rPh>
    <rPh sb="99" eb="100">
      <t>トオ</t>
    </rPh>
    <rPh sb="107" eb="109">
      <t>セッチ</t>
    </rPh>
    <rPh sb="119" eb="120">
      <t>ショウ</t>
    </rPh>
    <rPh sb="127" eb="129">
      <t>コウジ</t>
    </rPh>
    <rPh sb="130" eb="131">
      <t>オコナ</t>
    </rPh>
    <rPh sb="137" eb="139">
      <t>ヒツヨウ</t>
    </rPh>
    <rPh sb="149" eb="151">
      <t>セコウ</t>
    </rPh>
    <rPh sb="151" eb="153">
      <t>カショ</t>
    </rPh>
    <rPh sb="153" eb="154">
      <t>オヨ</t>
    </rPh>
    <rPh sb="155" eb="157">
      <t>セコウ</t>
    </rPh>
    <rPh sb="157" eb="158">
      <t>スウ</t>
    </rPh>
    <rPh sb="163" eb="166">
      <t>ヘイメンズ</t>
    </rPh>
    <rPh sb="171" eb="173">
      <t>サンショウ</t>
    </rPh>
    <phoneticPr fontId="26"/>
  </si>
  <si>
    <t>16～30</t>
    <phoneticPr fontId="26"/>
  </si>
  <si>
    <t>衛生器具設備工事</t>
    <phoneticPr fontId="26"/>
  </si>
  <si>
    <t>3階男子便所の外壁に耐震壁を設置するため、既設壁に設置されていた器具、及び隣接する大便器（2箇所）を一時取り外し、耐震壁設置後に再設置。
施工箇所については平面図ＸＸ-Ｘを参照。</t>
    <rPh sb="1" eb="2">
      <t>カイ</t>
    </rPh>
    <rPh sb="35" eb="36">
      <t>オヨ</t>
    </rPh>
    <rPh sb="37" eb="39">
      <t>リンセツ</t>
    </rPh>
    <rPh sb="46" eb="48">
      <t>カショ</t>
    </rPh>
    <rPh sb="52" eb="53">
      <t>ト</t>
    </rPh>
    <rPh sb="54" eb="55">
      <t>ハズ</t>
    </rPh>
    <rPh sb="57" eb="60">
      <t>タイシンヘキ</t>
    </rPh>
    <rPh sb="64" eb="65">
      <t>サイ</t>
    </rPh>
    <rPh sb="65" eb="67">
      <t>セッチ</t>
    </rPh>
    <rPh sb="69" eb="71">
      <t>セコウ</t>
    </rPh>
    <rPh sb="71" eb="73">
      <t>カショ</t>
    </rPh>
    <rPh sb="78" eb="81">
      <t>ヘイメンズ</t>
    </rPh>
    <rPh sb="86" eb="88">
      <t>サンショウ</t>
    </rPh>
    <phoneticPr fontId="26"/>
  </si>
  <si>
    <t>31～60</t>
    <phoneticPr fontId="26"/>
  </si>
  <si>
    <t>電気設備工事</t>
    <phoneticPr fontId="26"/>
  </si>
  <si>
    <t>耐震壁、ブレース設置等により移設が必要となるコンセント、配線に伴う電源工事、照明設備の取り外し再設置工事。
それぞれの施工箇所及び箇所数については平面図▲▲-△を参照。　</t>
    <rPh sb="14" eb="16">
      <t>イセツ</t>
    </rPh>
    <rPh sb="17" eb="19">
      <t>ヒツヨウ</t>
    </rPh>
    <rPh sb="38" eb="40">
      <t>ショウメイ</t>
    </rPh>
    <rPh sb="40" eb="42">
      <t>セツビ</t>
    </rPh>
    <rPh sb="43" eb="44">
      <t>ト</t>
    </rPh>
    <rPh sb="45" eb="46">
      <t>ハズ</t>
    </rPh>
    <rPh sb="47" eb="48">
      <t>サイ</t>
    </rPh>
    <rPh sb="48" eb="50">
      <t>セッチ</t>
    </rPh>
    <rPh sb="50" eb="52">
      <t>コウジ</t>
    </rPh>
    <rPh sb="59" eb="61">
      <t>セコウ</t>
    </rPh>
    <rPh sb="61" eb="63">
      <t>カショ</t>
    </rPh>
    <rPh sb="63" eb="64">
      <t>オヨ</t>
    </rPh>
    <rPh sb="65" eb="67">
      <t>カショ</t>
    </rPh>
    <rPh sb="67" eb="68">
      <t>スウ</t>
    </rPh>
    <rPh sb="73" eb="76">
      <t>ヘイメンズ</t>
    </rPh>
    <rPh sb="81" eb="83">
      <t>サンショウ</t>
    </rPh>
    <phoneticPr fontId="26"/>
  </si>
  <si>
    <t>61～80</t>
    <phoneticPr fontId="26"/>
  </si>
  <si>
    <t>空調調和設備工事</t>
    <phoneticPr fontId="26"/>
  </si>
  <si>
    <t>××通りと▲▲通りに計6本のブレースを入れるため、Ａ室の既設エアコン室内機2台、Ｂ室の既設エアコン室内機3台を取り外し再設置、Ｃ室の既設エアコン1台、Ｄ室の既設エアコン1台を取り外し移設する必要がある。Ａ室とＢ室はブレース設置後元の場所へ再設置するが、Ｃ室とＤ室においてはブレース設置による室内のスペースの関係から、それぞれの室内の別の場所へ再設置をする。また、Ｄ室においてはブレースを入れるにあたり天井扇（3箇所）の取り外し再設置が必要となる。
施工箇所及び箇所数についてはそれぞれ平面図■■-□を参照。</t>
    <rPh sb="2" eb="3">
      <t>トオ</t>
    </rPh>
    <rPh sb="7" eb="8">
      <t>トオ</t>
    </rPh>
    <rPh sb="10" eb="11">
      <t>ケイ</t>
    </rPh>
    <rPh sb="12" eb="13">
      <t>ホン</t>
    </rPh>
    <rPh sb="19" eb="20">
      <t>イ</t>
    </rPh>
    <rPh sb="26" eb="27">
      <t>シツ</t>
    </rPh>
    <rPh sb="38" eb="39">
      <t>ダイ</t>
    </rPh>
    <rPh sb="41" eb="42">
      <t>シツ</t>
    </rPh>
    <rPh sb="43" eb="45">
      <t>キセツ</t>
    </rPh>
    <rPh sb="49" eb="51">
      <t>シツナイ</t>
    </rPh>
    <rPh sb="51" eb="52">
      <t>キ</t>
    </rPh>
    <rPh sb="53" eb="54">
      <t>ダイ</t>
    </rPh>
    <rPh sb="55" eb="56">
      <t>ト</t>
    </rPh>
    <rPh sb="57" eb="58">
      <t>ハズ</t>
    </rPh>
    <rPh sb="59" eb="60">
      <t>サイ</t>
    </rPh>
    <rPh sb="60" eb="62">
      <t>セッチ</t>
    </rPh>
    <rPh sb="64" eb="65">
      <t>シツ</t>
    </rPh>
    <rPh sb="66" eb="68">
      <t>キセツ</t>
    </rPh>
    <rPh sb="73" eb="74">
      <t>ダイ</t>
    </rPh>
    <rPh sb="76" eb="77">
      <t>シツ</t>
    </rPh>
    <rPh sb="78" eb="80">
      <t>キセツ</t>
    </rPh>
    <rPh sb="85" eb="86">
      <t>ダイ</t>
    </rPh>
    <rPh sb="87" eb="88">
      <t>ト</t>
    </rPh>
    <rPh sb="89" eb="90">
      <t>ハズ</t>
    </rPh>
    <rPh sb="91" eb="93">
      <t>イセツ</t>
    </rPh>
    <rPh sb="95" eb="97">
      <t>ヒツヨウ</t>
    </rPh>
    <rPh sb="102" eb="103">
      <t>シツ</t>
    </rPh>
    <rPh sb="105" eb="106">
      <t>シツ</t>
    </rPh>
    <rPh sb="111" eb="113">
      <t>セッチ</t>
    </rPh>
    <rPh sb="113" eb="114">
      <t>ゴ</t>
    </rPh>
    <rPh sb="114" eb="115">
      <t>モト</t>
    </rPh>
    <rPh sb="116" eb="117">
      <t>バ</t>
    </rPh>
    <rPh sb="117" eb="118">
      <t>ジョ</t>
    </rPh>
    <rPh sb="119" eb="120">
      <t>サイ</t>
    </rPh>
    <rPh sb="120" eb="122">
      <t>セッチ</t>
    </rPh>
    <rPh sb="127" eb="128">
      <t>シツ</t>
    </rPh>
    <rPh sb="130" eb="131">
      <t>シツ</t>
    </rPh>
    <rPh sb="140" eb="142">
      <t>セッチ</t>
    </rPh>
    <rPh sb="145" eb="147">
      <t>シツナイ</t>
    </rPh>
    <rPh sb="153" eb="155">
      <t>カンケイ</t>
    </rPh>
    <rPh sb="163" eb="165">
      <t>シツナイ</t>
    </rPh>
    <rPh sb="166" eb="167">
      <t>ベツ</t>
    </rPh>
    <rPh sb="168" eb="170">
      <t>バショ</t>
    </rPh>
    <rPh sb="171" eb="172">
      <t>サイ</t>
    </rPh>
    <rPh sb="172" eb="174">
      <t>セッチ</t>
    </rPh>
    <rPh sb="182" eb="183">
      <t>シツ</t>
    </rPh>
    <rPh sb="193" eb="194">
      <t>イ</t>
    </rPh>
    <rPh sb="200" eb="202">
      <t>テンジョウ</t>
    </rPh>
    <rPh sb="202" eb="203">
      <t>セン</t>
    </rPh>
    <rPh sb="205" eb="207">
      <t>カショ</t>
    </rPh>
    <rPh sb="209" eb="210">
      <t>ト</t>
    </rPh>
    <rPh sb="211" eb="212">
      <t>ハズ</t>
    </rPh>
    <rPh sb="213" eb="214">
      <t>サイ</t>
    </rPh>
    <rPh sb="214" eb="216">
      <t>セッチ</t>
    </rPh>
    <rPh sb="217" eb="219">
      <t>ヒツヨウ</t>
    </rPh>
    <rPh sb="224" eb="226">
      <t>セコウ</t>
    </rPh>
    <rPh sb="226" eb="228">
      <t>カショ</t>
    </rPh>
    <rPh sb="228" eb="229">
      <t>オヨ</t>
    </rPh>
    <rPh sb="230" eb="232">
      <t>カショ</t>
    </rPh>
    <rPh sb="232" eb="233">
      <t>スウ</t>
    </rPh>
    <rPh sb="242" eb="245">
      <t>ヘイメンズ</t>
    </rPh>
    <rPh sb="250" eb="252">
      <t>サンショウ</t>
    </rPh>
    <phoneticPr fontId="26"/>
  </si>
  <si>
    <t>81～…</t>
    <phoneticPr fontId="26"/>
  </si>
  <si>
    <t>非構造部材の耐震対策</t>
  </si>
  <si>
    <t>▲▲学校■館●●●工事</t>
    <rPh sb="2" eb="4">
      <t>ガッコウ</t>
    </rPh>
    <rPh sb="5" eb="6">
      <t>カン</t>
    </rPh>
    <rPh sb="9" eb="11">
      <t>コウジ</t>
    </rPh>
    <phoneticPr fontId="26"/>
  </si>
  <si>
    <t>共通仮設工事</t>
    <rPh sb="0" eb="2">
      <t>キョウツウ</t>
    </rPh>
    <rPh sb="2" eb="4">
      <t>カセツ</t>
    </rPh>
    <rPh sb="4" eb="6">
      <t>コウジ</t>
    </rPh>
    <phoneticPr fontId="26"/>
  </si>
  <si>
    <t>■館の天井落下防止工事を行うために必要な作業員詰所、資材置場などを設置する工事。</t>
    <rPh sb="1" eb="2">
      <t>カン</t>
    </rPh>
    <rPh sb="3" eb="5">
      <t>テンジョウ</t>
    </rPh>
    <rPh sb="5" eb="7">
      <t>ラッカ</t>
    </rPh>
    <rPh sb="7" eb="9">
      <t>ボウシ</t>
    </rPh>
    <rPh sb="9" eb="11">
      <t>コウジ</t>
    </rPh>
    <rPh sb="12" eb="13">
      <t>オコナ</t>
    </rPh>
    <rPh sb="17" eb="19">
      <t>ヒツヨウ</t>
    </rPh>
    <rPh sb="20" eb="23">
      <t>サギョウイン</t>
    </rPh>
    <rPh sb="23" eb="24">
      <t>ツ</t>
    </rPh>
    <rPh sb="24" eb="25">
      <t>ショ</t>
    </rPh>
    <rPh sb="26" eb="28">
      <t>シザイ</t>
    </rPh>
    <rPh sb="28" eb="29">
      <t>オ</t>
    </rPh>
    <rPh sb="29" eb="30">
      <t>バ</t>
    </rPh>
    <rPh sb="33" eb="35">
      <t>セッチ</t>
    </rPh>
    <rPh sb="37" eb="39">
      <t>コウジ</t>
    </rPh>
    <phoneticPr fontId="26"/>
  </si>
  <si>
    <t>仮設工事</t>
    <rPh sb="0" eb="2">
      <t>カセツ</t>
    </rPh>
    <phoneticPr fontId="26"/>
  </si>
  <si>
    <t>天井落下防止工事を行うにあたり、天井裏で作業をするための足場を設置する工事。</t>
    <rPh sb="0" eb="2">
      <t>テンジョウ</t>
    </rPh>
    <rPh sb="2" eb="4">
      <t>ラッカ</t>
    </rPh>
    <rPh sb="4" eb="6">
      <t>ボウシ</t>
    </rPh>
    <rPh sb="6" eb="8">
      <t>コウジ</t>
    </rPh>
    <rPh sb="9" eb="10">
      <t>オコナ</t>
    </rPh>
    <rPh sb="16" eb="18">
      <t>テンジョウ</t>
    </rPh>
    <rPh sb="18" eb="19">
      <t>ウラ</t>
    </rPh>
    <rPh sb="20" eb="22">
      <t>サギョウ</t>
    </rPh>
    <rPh sb="28" eb="30">
      <t>アシバ</t>
    </rPh>
    <rPh sb="31" eb="33">
      <t>セッチ</t>
    </rPh>
    <rPh sb="35" eb="37">
      <t>コウジ</t>
    </rPh>
    <phoneticPr fontId="26"/>
  </si>
  <si>
    <t>31～79</t>
    <phoneticPr fontId="26"/>
  </si>
  <si>
    <t>内装工事</t>
    <rPh sb="0" eb="2">
      <t>ナイソウ</t>
    </rPh>
    <rPh sb="2" eb="4">
      <t>コウジ</t>
    </rPh>
    <phoneticPr fontId="26"/>
  </si>
  <si>
    <t>天井落下防止のため、天井に水平補強を施すための工事。
以下の施工箇所及び施工数については平面図○○-○を参照。
・ブレース補強△△（36箇所）
・ブレース補強▲▲（24箇所）
・パーツ補強（36箇所）
※　上記「パーツ補強」は耐震補強用クリップによる補強を行う。</t>
    <rPh sb="0" eb="2">
      <t>テンジョウ</t>
    </rPh>
    <rPh sb="2" eb="4">
      <t>ラッカ</t>
    </rPh>
    <rPh sb="4" eb="6">
      <t>ボウシ</t>
    </rPh>
    <rPh sb="10" eb="12">
      <t>テンジョウ</t>
    </rPh>
    <rPh sb="13" eb="15">
      <t>スイヘイ</t>
    </rPh>
    <rPh sb="15" eb="17">
      <t>ホキョウ</t>
    </rPh>
    <rPh sb="18" eb="19">
      <t>ホドコ</t>
    </rPh>
    <rPh sb="23" eb="25">
      <t>コウジ</t>
    </rPh>
    <rPh sb="27" eb="29">
      <t>イカ</t>
    </rPh>
    <rPh sb="30" eb="32">
      <t>セコウ</t>
    </rPh>
    <rPh sb="32" eb="34">
      <t>カショ</t>
    </rPh>
    <rPh sb="34" eb="35">
      <t>オヨ</t>
    </rPh>
    <rPh sb="36" eb="38">
      <t>セコウ</t>
    </rPh>
    <rPh sb="38" eb="39">
      <t>スウ</t>
    </rPh>
    <rPh sb="44" eb="47">
      <t>ヘイメンズ</t>
    </rPh>
    <rPh sb="52" eb="54">
      <t>サンショウ</t>
    </rPh>
    <rPh sb="61" eb="63">
      <t>ホキョウ</t>
    </rPh>
    <rPh sb="68" eb="70">
      <t>カショ</t>
    </rPh>
    <rPh sb="77" eb="79">
      <t>ホキョウ</t>
    </rPh>
    <rPh sb="84" eb="86">
      <t>カショ</t>
    </rPh>
    <rPh sb="92" eb="94">
      <t>ホキョウ</t>
    </rPh>
    <rPh sb="97" eb="99">
      <t>カショ</t>
    </rPh>
    <rPh sb="103" eb="105">
      <t>ジョウキ</t>
    </rPh>
    <rPh sb="109" eb="111">
      <t>ホキョウ</t>
    </rPh>
    <rPh sb="113" eb="115">
      <t>タイシン</t>
    </rPh>
    <rPh sb="115" eb="117">
      <t>ホキョウ</t>
    </rPh>
    <rPh sb="117" eb="118">
      <t>ヨウ</t>
    </rPh>
    <rPh sb="125" eb="127">
      <t>ホキョウ</t>
    </rPh>
    <rPh sb="128" eb="129">
      <t>オコナ</t>
    </rPh>
    <phoneticPr fontId="26"/>
  </si>
  <si>
    <t>80～95</t>
    <phoneticPr fontId="26"/>
  </si>
  <si>
    <t>雑工事</t>
    <rPh sb="0" eb="1">
      <t>ザツ</t>
    </rPh>
    <rPh sb="1" eb="3">
      <t>コウジ</t>
    </rPh>
    <phoneticPr fontId="26"/>
  </si>
  <si>
    <t>内容は天井アンカー打設(●●箇所)、●●材搬出入通路養生シート貼りなど、上記「内装工事」を行うにあたり、必要となる工事、</t>
    <rPh sb="0" eb="2">
      <t>ナイヨウ</t>
    </rPh>
    <rPh sb="3" eb="5">
      <t>テンジョウ</t>
    </rPh>
    <rPh sb="9" eb="11">
      <t>ダセツ</t>
    </rPh>
    <rPh sb="14" eb="16">
      <t>カショ</t>
    </rPh>
    <rPh sb="20" eb="21">
      <t>ザイ</t>
    </rPh>
    <rPh sb="21" eb="23">
      <t>ハンシュツ</t>
    </rPh>
    <rPh sb="23" eb="24">
      <t>ニュウ</t>
    </rPh>
    <rPh sb="24" eb="26">
      <t>ツウロ</t>
    </rPh>
    <rPh sb="26" eb="28">
      <t>ヨウジョウ</t>
    </rPh>
    <rPh sb="31" eb="32">
      <t>ハ</t>
    </rPh>
    <rPh sb="36" eb="38">
      <t>ジョウキ</t>
    </rPh>
    <rPh sb="39" eb="41">
      <t>ナイソウ</t>
    </rPh>
    <rPh sb="41" eb="43">
      <t>コウジ</t>
    </rPh>
    <rPh sb="45" eb="46">
      <t>オコナ</t>
    </rPh>
    <rPh sb="52" eb="54">
      <t>ヒツヨウ</t>
    </rPh>
    <rPh sb="57" eb="59">
      <t>コウジ</t>
    </rPh>
    <phoneticPr fontId="26"/>
  </si>
  <si>
    <t>96～…</t>
    <phoneticPr fontId="26"/>
  </si>
  <si>
    <t>防災機能強化</t>
  </si>
  <si>
    <t>直接仮設工事</t>
    <rPh sb="0" eb="2">
      <t>チョクセツ</t>
    </rPh>
    <rPh sb="2" eb="4">
      <t>カセツ</t>
    </rPh>
    <rPh sb="4" eb="6">
      <t>コウジ</t>
    </rPh>
    <phoneticPr fontId="26"/>
  </si>
  <si>
    <t>■館3階の避難経路において、現状の避難経路をより多くの生徒が使用できるように◯◯室から現状の避難経路へ出やすくするための工事を行うための足場を設置する工事。</t>
    <rPh sb="1" eb="2">
      <t>カン</t>
    </rPh>
    <rPh sb="3" eb="4">
      <t>カイ</t>
    </rPh>
    <rPh sb="5" eb="7">
      <t>ヒナン</t>
    </rPh>
    <rPh sb="7" eb="9">
      <t>ケイロ</t>
    </rPh>
    <rPh sb="60" eb="62">
      <t>コウジ</t>
    </rPh>
    <rPh sb="63" eb="64">
      <t>オコナ</t>
    </rPh>
    <rPh sb="68" eb="70">
      <t>アシバ</t>
    </rPh>
    <rPh sb="71" eb="73">
      <t>セッチ</t>
    </rPh>
    <rPh sb="75" eb="77">
      <t>コウジ</t>
    </rPh>
    <phoneticPr fontId="26"/>
  </si>
  <si>
    <t>解体撤去工事</t>
    <rPh sb="0" eb="2">
      <t>カイタイ</t>
    </rPh>
    <rPh sb="2" eb="4">
      <t>テッキョ</t>
    </rPh>
    <rPh sb="4" eb="6">
      <t>コウジ</t>
    </rPh>
    <phoneticPr fontId="26"/>
  </si>
  <si>
    <t>◯◯室からの現状の避難経路へつなぐ工事を行う際に必要となる解体撤去工事。
番号「21～23」の□□室の●●を撤去するのは□□室の●●と今回の避難経路設置工事で干渉する部分があるからである。</t>
    <rPh sb="2" eb="3">
      <t>シツ</t>
    </rPh>
    <rPh sb="6" eb="8">
      <t>ゲンジョウ</t>
    </rPh>
    <rPh sb="9" eb="11">
      <t>ヒナン</t>
    </rPh>
    <rPh sb="11" eb="13">
      <t>ケイロ</t>
    </rPh>
    <rPh sb="17" eb="19">
      <t>コウジ</t>
    </rPh>
    <rPh sb="20" eb="21">
      <t>オコナ</t>
    </rPh>
    <rPh sb="22" eb="23">
      <t>サイ</t>
    </rPh>
    <rPh sb="24" eb="26">
      <t>ヒツヨウ</t>
    </rPh>
    <rPh sb="29" eb="31">
      <t>カイタイ</t>
    </rPh>
    <rPh sb="31" eb="33">
      <t>テッキョ</t>
    </rPh>
    <rPh sb="33" eb="35">
      <t>コウジ</t>
    </rPh>
    <rPh sb="37" eb="39">
      <t>バンゴウ</t>
    </rPh>
    <rPh sb="49" eb="50">
      <t>シツ</t>
    </rPh>
    <rPh sb="54" eb="56">
      <t>テッキョ</t>
    </rPh>
    <rPh sb="62" eb="63">
      <t>シツ</t>
    </rPh>
    <rPh sb="67" eb="69">
      <t>コンカイ</t>
    </rPh>
    <rPh sb="70" eb="72">
      <t>ヒナン</t>
    </rPh>
    <rPh sb="72" eb="74">
      <t>ケイロ</t>
    </rPh>
    <rPh sb="74" eb="76">
      <t>セッチ</t>
    </rPh>
    <rPh sb="76" eb="78">
      <t>コウジ</t>
    </rPh>
    <rPh sb="79" eb="81">
      <t>カンショウ</t>
    </rPh>
    <rPh sb="83" eb="85">
      <t>ブブン</t>
    </rPh>
    <phoneticPr fontId="26"/>
  </si>
  <si>
    <t>避難経路設置工事</t>
    <rPh sb="0" eb="2">
      <t>ヒナン</t>
    </rPh>
    <rPh sb="2" eb="4">
      <t>ケイロ</t>
    </rPh>
    <rPh sb="4" eb="6">
      <t>セッチ</t>
    </rPh>
    <rPh sb="6" eb="8">
      <t>コウジ</t>
    </rPh>
    <phoneticPr fontId="26"/>
  </si>
  <si>
    <t>◯◯室からの現状の避難経路へ出るための経路を設置する工事。
本工事を行うことにより、避難経路が増え、防災時、より多くの生徒が短時間で避難することが可能となる。</t>
    <rPh sb="2" eb="3">
      <t>シツ</t>
    </rPh>
    <rPh sb="6" eb="8">
      <t>ゲンジョウ</t>
    </rPh>
    <rPh sb="9" eb="11">
      <t>ヒナン</t>
    </rPh>
    <rPh sb="11" eb="13">
      <t>ケイロ</t>
    </rPh>
    <rPh sb="14" eb="15">
      <t>デ</t>
    </rPh>
    <rPh sb="19" eb="21">
      <t>ケイロ</t>
    </rPh>
    <rPh sb="22" eb="24">
      <t>セッチ</t>
    </rPh>
    <rPh sb="26" eb="28">
      <t>コウジ</t>
    </rPh>
    <rPh sb="30" eb="31">
      <t>ホン</t>
    </rPh>
    <rPh sb="31" eb="33">
      <t>コウジ</t>
    </rPh>
    <rPh sb="34" eb="35">
      <t>オコナ</t>
    </rPh>
    <rPh sb="42" eb="44">
      <t>ヒナン</t>
    </rPh>
    <rPh sb="44" eb="46">
      <t>ケイロ</t>
    </rPh>
    <rPh sb="47" eb="48">
      <t>フ</t>
    </rPh>
    <rPh sb="50" eb="52">
      <t>ボウサイ</t>
    </rPh>
    <rPh sb="52" eb="53">
      <t>ジ</t>
    </rPh>
    <rPh sb="56" eb="57">
      <t>オオ</t>
    </rPh>
    <rPh sb="59" eb="61">
      <t>セイト</t>
    </rPh>
    <rPh sb="62" eb="65">
      <t>タンジカン</t>
    </rPh>
    <rPh sb="66" eb="68">
      <t>ヒナン</t>
    </rPh>
    <rPh sb="73" eb="75">
      <t>カノウ</t>
    </rPh>
    <phoneticPr fontId="26"/>
  </si>
  <si>
    <t>61～…</t>
    <phoneticPr fontId="26"/>
  </si>
  <si>
    <t>バリアフリー化</t>
  </si>
  <si>
    <t>衛生設備工事</t>
    <rPh sb="0" eb="2">
      <t>エイセイ</t>
    </rPh>
    <rPh sb="2" eb="4">
      <t>セツビ</t>
    </rPh>
    <rPh sb="4" eb="6">
      <t>コウジ</t>
    </rPh>
    <phoneticPr fontId="26"/>
  </si>
  <si>
    <t>■館3階の女子トイレについて、既存のトイレを撤去し、車椅子対応の洋便器(手摺り等も含む)を設置する工事。既存トイレ撤去及び車椅子対応洋便器設置に伴い生じる配管の工事も含む。
番号13～15の「□□工事」については、既存トイレを撤去するにあたり、××が発生し、～～することが必要となるため生じる工事。
施工箇所及び施工数については平面図○○を参照。</t>
    <rPh sb="1" eb="2">
      <t>カン</t>
    </rPh>
    <rPh sb="3" eb="4">
      <t>カイ</t>
    </rPh>
    <rPh sb="5" eb="7">
      <t>ジョシ</t>
    </rPh>
    <rPh sb="15" eb="17">
      <t>キゾン</t>
    </rPh>
    <rPh sb="22" eb="24">
      <t>テッキョ</t>
    </rPh>
    <rPh sb="26" eb="27">
      <t>クルマ</t>
    </rPh>
    <rPh sb="27" eb="29">
      <t>イス</t>
    </rPh>
    <rPh sb="29" eb="31">
      <t>タイオウ</t>
    </rPh>
    <rPh sb="32" eb="33">
      <t>ヨウ</t>
    </rPh>
    <rPh sb="33" eb="35">
      <t>ベンキ</t>
    </rPh>
    <rPh sb="36" eb="38">
      <t>テス</t>
    </rPh>
    <rPh sb="39" eb="40">
      <t>トウ</t>
    </rPh>
    <rPh sb="41" eb="42">
      <t>フク</t>
    </rPh>
    <rPh sb="45" eb="47">
      <t>セッチ</t>
    </rPh>
    <rPh sb="49" eb="51">
      <t>コウジ</t>
    </rPh>
    <rPh sb="52" eb="54">
      <t>キゾン</t>
    </rPh>
    <rPh sb="57" eb="59">
      <t>テッキョ</t>
    </rPh>
    <rPh sb="59" eb="60">
      <t>オヨ</t>
    </rPh>
    <rPh sb="61" eb="62">
      <t>クルマ</t>
    </rPh>
    <rPh sb="62" eb="64">
      <t>イス</t>
    </rPh>
    <rPh sb="64" eb="66">
      <t>タイオウ</t>
    </rPh>
    <rPh sb="66" eb="67">
      <t>ヨウ</t>
    </rPh>
    <rPh sb="67" eb="69">
      <t>ベンキ</t>
    </rPh>
    <rPh sb="69" eb="71">
      <t>セッチ</t>
    </rPh>
    <rPh sb="72" eb="73">
      <t>トモナ</t>
    </rPh>
    <rPh sb="74" eb="75">
      <t>ショウ</t>
    </rPh>
    <rPh sb="77" eb="79">
      <t>ハイカン</t>
    </rPh>
    <rPh sb="80" eb="82">
      <t>コウジ</t>
    </rPh>
    <rPh sb="83" eb="84">
      <t>フク</t>
    </rPh>
    <rPh sb="87" eb="89">
      <t>バンゴウ</t>
    </rPh>
    <rPh sb="98" eb="100">
      <t>コウジ</t>
    </rPh>
    <rPh sb="107" eb="109">
      <t>キゾン</t>
    </rPh>
    <rPh sb="113" eb="115">
      <t>テッキョ</t>
    </rPh>
    <rPh sb="125" eb="127">
      <t>ハッセイ</t>
    </rPh>
    <rPh sb="136" eb="138">
      <t>ヒツヨウ</t>
    </rPh>
    <rPh sb="143" eb="144">
      <t>ショウ</t>
    </rPh>
    <rPh sb="146" eb="148">
      <t>コウジ</t>
    </rPh>
    <phoneticPr fontId="26"/>
  </si>
  <si>
    <t>16～35</t>
    <phoneticPr fontId="26"/>
  </si>
  <si>
    <t>■館3階の女子トイレの既存のトイレを撤去し、車椅子対応の洋便器を設置するに伴い、車椅子使用者が円滑に移動するための空間を確保するための工事。
具体的にははトイレブースの撤去及び新設工事、入口の幅を広げる工事、トイレ内の段差をなくす工事。
施工箇所及び施工数については平面図○○を参照。</t>
    <rPh sb="1" eb="2">
      <t>カン</t>
    </rPh>
    <rPh sb="3" eb="4">
      <t>カイ</t>
    </rPh>
    <rPh sb="5" eb="7">
      <t>ジョシ</t>
    </rPh>
    <rPh sb="11" eb="13">
      <t>キゾン</t>
    </rPh>
    <rPh sb="18" eb="20">
      <t>テッキョ</t>
    </rPh>
    <rPh sb="22" eb="23">
      <t>クルマ</t>
    </rPh>
    <rPh sb="23" eb="25">
      <t>イス</t>
    </rPh>
    <rPh sb="25" eb="27">
      <t>タイオウ</t>
    </rPh>
    <rPh sb="28" eb="29">
      <t>ヨウ</t>
    </rPh>
    <rPh sb="29" eb="31">
      <t>ベンキ</t>
    </rPh>
    <rPh sb="32" eb="34">
      <t>セッチ</t>
    </rPh>
    <rPh sb="37" eb="38">
      <t>トモナ</t>
    </rPh>
    <rPh sb="40" eb="41">
      <t>クルマ</t>
    </rPh>
    <rPh sb="41" eb="43">
      <t>イス</t>
    </rPh>
    <rPh sb="43" eb="46">
      <t>シヨウシャ</t>
    </rPh>
    <rPh sb="47" eb="49">
      <t>エンカツ</t>
    </rPh>
    <rPh sb="50" eb="52">
      <t>イドウ</t>
    </rPh>
    <rPh sb="57" eb="59">
      <t>クウカン</t>
    </rPh>
    <rPh sb="60" eb="62">
      <t>カクホ</t>
    </rPh>
    <rPh sb="67" eb="69">
      <t>コウジ</t>
    </rPh>
    <rPh sb="71" eb="74">
      <t>グタイテキ</t>
    </rPh>
    <rPh sb="84" eb="86">
      <t>テッキョ</t>
    </rPh>
    <rPh sb="86" eb="87">
      <t>オヨ</t>
    </rPh>
    <rPh sb="88" eb="90">
      <t>シンセツ</t>
    </rPh>
    <rPh sb="90" eb="92">
      <t>コウジ</t>
    </rPh>
    <rPh sb="93" eb="94">
      <t>イ</t>
    </rPh>
    <rPh sb="94" eb="95">
      <t>グチ</t>
    </rPh>
    <rPh sb="96" eb="97">
      <t>ハバ</t>
    </rPh>
    <rPh sb="98" eb="99">
      <t>ヒロ</t>
    </rPh>
    <rPh sb="101" eb="103">
      <t>コウジ</t>
    </rPh>
    <rPh sb="107" eb="108">
      <t>ナイ</t>
    </rPh>
    <rPh sb="109" eb="111">
      <t>ダンサ</t>
    </rPh>
    <rPh sb="115" eb="117">
      <t>コウジ</t>
    </rPh>
    <phoneticPr fontId="26"/>
  </si>
  <si>
    <t>36～43</t>
    <phoneticPr fontId="26"/>
  </si>
  <si>
    <t>電気工事</t>
    <rPh sb="0" eb="2">
      <t>デンキ</t>
    </rPh>
    <rPh sb="2" eb="4">
      <t>コウジ</t>
    </rPh>
    <phoneticPr fontId="26"/>
  </si>
  <si>
    <t>上記工事を行うことにより発生する、便器(便器洗浄ボタン含む)に電気を供給するための工事。内容はコンセントの移設工事.。
施工箇所及び施工数については平面図○○を参照。</t>
    <rPh sb="0" eb="2">
      <t>ジョウキ</t>
    </rPh>
    <rPh sb="2" eb="4">
      <t>コウジ</t>
    </rPh>
    <rPh sb="5" eb="6">
      <t>オコナ</t>
    </rPh>
    <rPh sb="12" eb="14">
      <t>ハッセイ</t>
    </rPh>
    <rPh sb="17" eb="19">
      <t>ベンキ</t>
    </rPh>
    <rPh sb="20" eb="22">
      <t>ベンキ</t>
    </rPh>
    <rPh sb="22" eb="24">
      <t>センジョウ</t>
    </rPh>
    <rPh sb="27" eb="28">
      <t>フク</t>
    </rPh>
    <rPh sb="31" eb="33">
      <t>デンキ</t>
    </rPh>
    <rPh sb="34" eb="36">
      <t>キョウキュウ</t>
    </rPh>
    <rPh sb="41" eb="43">
      <t>コウジ</t>
    </rPh>
    <rPh sb="44" eb="46">
      <t>ナイヨウ</t>
    </rPh>
    <rPh sb="53" eb="55">
      <t>イセツ</t>
    </rPh>
    <rPh sb="55" eb="57">
      <t>コウジ</t>
    </rPh>
    <rPh sb="60" eb="62">
      <t>セコウ</t>
    </rPh>
    <rPh sb="62" eb="64">
      <t>カショ</t>
    </rPh>
    <rPh sb="64" eb="65">
      <t>オヨ</t>
    </rPh>
    <rPh sb="66" eb="68">
      <t>セコウ</t>
    </rPh>
    <rPh sb="68" eb="69">
      <t>スウ</t>
    </rPh>
    <rPh sb="74" eb="77">
      <t>ヘイメンズ</t>
    </rPh>
    <rPh sb="80" eb="82">
      <t>サンショウ</t>
    </rPh>
    <phoneticPr fontId="26"/>
  </si>
  <si>
    <t>44～…</t>
    <phoneticPr fontId="26"/>
  </si>
  <si>
    <t>アスベスト対策工事</t>
  </si>
  <si>
    <t>1～35</t>
    <phoneticPr fontId="26"/>
  </si>
  <si>
    <t>■館3階天井のアスベスト除去工事を行うための足場を設置する工事。</t>
    <rPh sb="1" eb="2">
      <t>カン</t>
    </rPh>
    <rPh sb="3" eb="4">
      <t>カイ</t>
    </rPh>
    <rPh sb="4" eb="6">
      <t>テンジョウ</t>
    </rPh>
    <rPh sb="12" eb="14">
      <t>ジョキョ</t>
    </rPh>
    <rPh sb="14" eb="16">
      <t>コウジ</t>
    </rPh>
    <rPh sb="17" eb="18">
      <t>オコナ</t>
    </rPh>
    <rPh sb="22" eb="24">
      <t>アシバ</t>
    </rPh>
    <rPh sb="25" eb="27">
      <t>セッチ</t>
    </rPh>
    <rPh sb="29" eb="31">
      <t>コウジ</t>
    </rPh>
    <phoneticPr fontId="26"/>
  </si>
  <si>
    <t>36～56</t>
    <phoneticPr fontId="26"/>
  </si>
  <si>
    <t>■館3階天井のアスベスト除去工事を行う際に必要となる解体撤去工事。</t>
    <rPh sb="1" eb="2">
      <t>カン</t>
    </rPh>
    <rPh sb="3" eb="4">
      <t>カイ</t>
    </rPh>
    <rPh sb="4" eb="6">
      <t>テンジョウ</t>
    </rPh>
    <rPh sb="12" eb="14">
      <t>ジョキョ</t>
    </rPh>
    <rPh sb="14" eb="16">
      <t>コウジ</t>
    </rPh>
    <rPh sb="17" eb="18">
      <t>オコナ</t>
    </rPh>
    <rPh sb="19" eb="20">
      <t>サイ</t>
    </rPh>
    <rPh sb="21" eb="23">
      <t>ヒツヨウ</t>
    </rPh>
    <rPh sb="26" eb="28">
      <t>カイタイ</t>
    </rPh>
    <rPh sb="28" eb="30">
      <t>テッキョ</t>
    </rPh>
    <rPh sb="30" eb="32">
      <t>コウジ</t>
    </rPh>
    <phoneticPr fontId="26"/>
  </si>
  <si>
    <t>57～80</t>
    <phoneticPr fontId="26"/>
  </si>
  <si>
    <t>アスベスト除去工事</t>
    <rPh sb="5" eb="7">
      <t>ジョキョ</t>
    </rPh>
    <rPh sb="7" eb="9">
      <t>コウジ</t>
    </rPh>
    <phoneticPr fontId="26"/>
  </si>
  <si>
    <t>■館3階天井のアスベストを含む建材を除去するための工事。
70～80はアスベストを処分するために係る経費。</t>
    <rPh sb="13" eb="14">
      <t>フク</t>
    </rPh>
    <rPh sb="15" eb="17">
      <t>ケンザイ</t>
    </rPh>
    <rPh sb="18" eb="20">
      <t>ジョキョ</t>
    </rPh>
    <rPh sb="25" eb="27">
      <t>コウジ</t>
    </rPh>
    <rPh sb="41" eb="43">
      <t>ショブン</t>
    </rPh>
    <rPh sb="48" eb="49">
      <t>カカ</t>
    </rPh>
    <rPh sb="50" eb="52">
      <t>ケイヒ</t>
    </rPh>
    <phoneticPr fontId="26"/>
  </si>
  <si>
    <t>エコキャンパス推進事業</t>
  </si>
  <si>
    <t>●●学校×棟◯◯◯工事</t>
    <rPh sb="2" eb="4">
      <t>ガッコウ</t>
    </rPh>
    <rPh sb="5" eb="6">
      <t>トウ</t>
    </rPh>
    <rPh sb="9" eb="11">
      <t>コウジ</t>
    </rPh>
    <phoneticPr fontId="26"/>
  </si>
  <si>
    <t>トイレ改修工事</t>
    <rPh sb="3" eb="5">
      <t>カイシュウ</t>
    </rPh>
    <rPh sb="5" eb="7">
      <t>コウジ</t>
    </rPh>
    <phoneticPr fontId="26"/>
  </si>
  <si>
    <t>×館の2階、4階、5階の男子トイレと女子トイレに設置された既存和便器を節水型洋便器へ更新する工事。
番号「18～25」の「配水管・給水管工事」については和便器に接続されていた給水管及び配水管を洋便器用の給水管及び配水管へ取り換える工事。
番号「28」の「タイル貼り工事」については和便器を取り外し、洋便器を取り付ける際に解体部を埋没させた工事の後、タイル貼りで表面を整える工事。
施工箇所及び施工数については平面図１～3を参照。</t>
    <rPh sb="1" eb="2">
      <t>カン</t>
    </rPh>
    <rPh sb="4" eb="5">
      <t>カイ</t>
    </rPh>
    <rPh sb="7" eb="8">
      <t>カイ</t>
    </rPh>
    <rPh sb="10" eb="11">
      <t>カイ</t>
    </rPh>
    <rPh sb="12" eb="14">
      <t>ダンシ</t>
    </rPh>
    <rPh sb="18" eb="20">
      <t>ジョシ</t>
    </rPh>
    <rPh sb="24" eb="26">
      <t>セッチ</t>
    </rPh>
    <rPh sb="29" eb="31">
      <t>キゾン</t>
    </rPh>
    <rPh sb="31" eb="32">
      <t>ワ</t>
    </rPh>
    <rPh sb="32" eb="34">
      <t>ベンキ</t>
    </rPh>
    <rPh sb="35" eb="38">
      <t>セッスイガタ</t>
    </rPh>
    <rPh sb="38" eb="39">
      <t>ヨウ</t>
    </rPh>
    <rPh sb="39" eb="41">
      <t>ベンキ</t>
    </rPh>
    <rPh sb="42" eb="44">
      <t>コウシン</t>
    </rPh>
    <rPh sb="46" eb="48">
      <t>コウジ</t>
    </rPh>
    <rPh sb="50" eb="52">
      <t>バンゴウ</t>
    </rPh>
    <rPh sb="76" eb="77">
      <t>ワ</t>
    </rPh>
    <rPh sb="77" eb="79">
      <t>ベンキ</t>
    </rPh>
    <rPh sb="80" eb="82">
      <t>セツゾク</t>
    </rPh>
    <rPh sb="87" eb="90">
      <t>キュウスイカン</t>
    </rPh>
    <rPh sb="90" eb="91">
      <t>オヨ</t>
    </rPh>
    <rPh sb="92" eb="95">
      <t>ハイスイカン</t>
    </rPh>
    <rPh sb="96" eb="97">
      <t>ヨウ</t>
    </rPh>
    <rPh sb="97" eb="99">
      <t>ベンキ</t>
    </rPh>
    <rPh sb="99" eb="100">
      <t>ヨウ</t>
    </rPh>
    <rPh sb="101" eb="104">
      <t>キュウスイカン</t>
    </rPh>
    <rPh sb="104" eb="105">
      <t>オヨ</t>
    </rPh>
    <rPh sb="106" eb="109">
      <t>ハイスイカン</t>
    </rPh>
    <rPh sb="110" eb="111">
      <t>ト</t>
    </rPh>
    <rPh sb="112" eb="113">
      <t>カ</t>
    </rPh>
    <rPh sb="115" eb="117">
      <t>コウジ</t>
    </rPh>
    <rPh sb="119" eb="121">
      <t>バンゴウ</t>
    </rPh>
    <rPh sb="140" eb="141">
      <t>ワ</t>
    </rPh>
    <rPh sb="141" eb="143">
      <t>ベンキ</t>
    </rPh>
    <rPh sb="144" eb="145">
      <t>ト</t>
    </rPh>
    <rPh sb="146" eb="147">
      <t>ハズ</t>
    </rPh>
    <rPh sb="149" eb="150">
      <t>ヨウ</t>
    </rPh>
    <rPh sb="150" eb="152">
      <t>ベンキ</t>
    </rPh>
    <rPh sb="153" eb="154">
      <t>ト</t>
    </rPh>
    <rPh sb="155" eb="156">
      <t>ツ</t>
    </rPh>
    <rPh sb="158" eb="159">
      <t>サイ</t>
    </rPh>
    <rPh sb="160" eb="162">
      <t>カイタイ</t>
    </rPh>
    <rPh sb="162" eb="163">
      <t>ブ</t>
    </rPh>
    <rPh sb="164" eb="166">
      <t>マイボツ</t>
    </rPh>
    <rPh sb="169" eb="171">
      <t>コウジ</t>
    </rPh>
    <rPh sb="172" eb="173">
      <t>アト</t>
    </rPh>
    <rPh sb="177" eb="178">
      <t>バ</t>
    </rPh>
    <rPh sb="180" eb="182">
      <t>ヒョウメン</t>
    </rPh>
    <rPh sb="183" eb="184">
      <t>トトノ</t>
    </rPh>
    <rPh sb="186" eb="188">
      <t>コウジ</t>
    </rPh>
    <rPh sb="190" eb="192">
      <t>セコウ</t>
    </rPh>
    <rPh sb="192" eb="194">
      <t>カショ</t>
    </rPh>
    <rPh sb="194" eb="195">
      <t>オヨ</t>
    </rPh>
    <rPh sb="196" eb="198">
      <t>セコウ</t>
    </rPh>
    <rPh sb="198" eb="199">
      <t>スウ</t>
    </rPh>
    <rPh sb="204" eb="207">
      <t>ヘイメンズ</t>
    </rPh>
    <rPh sb="211" eb="213">
      <t>サンショウ</t>
    </rPh>
    <phoneticPr fontId="26"/>
  </si>
  <si>
    <t>太陽光発電設置工事</t>
    <rPh sb="0" eb="3">
      <t>タイヨウコウ</t>
    </rPh>
    <rPh sb="3" eb="5">
      <t>ハツデン</t>
    </rPh>
    <rPh sb="5" eb="7">
      <t>セッチ</t>
    </rPh>
    <rPh sb="7" eb="9">
      <t>コウジ</t>
    </rPh>
    <phoneticPr fontId="26"/>
  </si>
  <si>
    <t>×棟の屋上に太陽光電池モジュール（X枚）を設置する工事。
番号「40」の「◯◯」については太陽光パネルを設置するにあたり、～～が発生することから、△△するために必要な工事。
施工箇所及び施工数については平面図1を参照。</t>
    <rPh sb="1" eb="2">
      <t>トウ</t>
    </rPh>
    <rPh sb="3" eb="5">
      <t>オクジョウ</t>
    </rPh>
    <rPh sb="6" eb="9">
      <t>タイヨウコウ</t>
    </rPh>
    <rPh sb="9" eb="11">
      <t>デンチ</t>
    </rPh>
    <rPh sb="18" eb="19">
      <t>マイ</t>
    </rPh>
    <rPh sb="21" eb="23">
      <t>セッチ</t>
    </rPh>
    <rPh sb="25" eb="27">
      <t>コウジ</t>
    </rPh>
    <rPh sb="29" eb="31">
      <t>バンゴウ</t>
    </rPh>
    <rPh sb="45" eb="48">
      <t>タイヨウコウ</t>
    </rPh>
    <rPh sb="52" eb="54">
      <t>セッチ</t>
    </rPh>
    <rPh sb="64" eb="66">
      <t>ハッセイ</t>
    </rPh>
    <rPh sb="80" eb="82">
      <t>ヒツヨウ</t>
    </rPh>
    <rPh sb="83" eb="85">
      <t>コウジ</t>
    </rPh>
    <rPh sb="87" eb="89">
      <t>セコウ</t>
    </rPh>
    <rPh sb="89" eb="91">
      <t>カショ</t>
    </rPh>
    <rPh sb="91" eb="92">
      <t>オヨ</t>
    </rPh>
    <rPh sb="93" eb="95">
      <t>セコウ</t>
    </rPh>
    <rPh sb="95" eb="96">
      <t>スウ</t>
    </rPh>
    <rPh sb="101" eb="104">
      <t>ヘイメンズ</t>
    </rPh>
    <rPh sb="106" eb="108">
      <t>サンショウ</t>
    </rPh>
    <phoneticPr fontId="26"/>
  </si>
  <si>
    <t>施設環境改善整備事業</t>
  </si>
  <si>
    <t>空調設備設置工事</t>
    <rPh sb="0" eb="2">
      <t>クウチョウ</t>
    </rPh>
    <rPh sb="2" eb="4">
      <t>セツビ</t>
    </rPh>
    <rPh sb="4" eb="6">
      <t>セッチ</t>
    </rPh>
    <rPh sb="6" eb="8">
      <t>コウジ</t>
    </rPh>
    <phoneticPr fontId="26"/>
  </si>
  <si>
    <t>・・・・・・・</t>
    <phoneticPr fontId="26"/>
  </si>
  <si>
    <t>（参考）共通様式</t>
    <rPh sb="1" eb="3">
      <t>サンコウ</t>
    </rPh>
    <rPh sb="4" eb="6">
      <t>キョウツウ</t>
    </rPh>
    <rPh sb="6" eb="8">
      <t>ヨウシキ</t>
    </rPh>
    <phoneticPr fontId="10"/>
  </si>
  <si>
    <t>学校法人等名</t>
    <rPh sb="4" eb="5">
      <t>トウ</t>
    </rPh>
    <phoneticPr fontId="10"/>
  </si>
  <si>
    <t>学校法人●●●</t>
    <phoneticPr fontId="10"/>
  </si>
  <si>
    <t>●●●学校</t>
    <phoneticPr fontId="10"/>
  </si>
  <si>
    <t>耐震点検業者・設計業者・施工業者</t>
  </si>
  <si>
    <t>○○○</t>
    <phoneticPr fontId="10"/>
  </si>
  <si>
    <t>＊＊＊＊＊＊</t>
    <phoneticPr fontId="10"/>
  </si>
  <si>
    <t>△△△</t>
    <phoneticPr fontId="10"/>
  </si>
  <si>
    <t>□□□</t>
    <phoneticPr fontId="10"/>
  </si>
  <si>
    <t>採択業者の選択理由について、記載すること。
（例）　○○○が一番安価であったため。</t>
    <rPh sb="0" eb="2">
      <t>サイタク</t>
    </rPh>
    <rPh sb="2" eb="4">
      <t>ギョウシャ</t>
    </rPh>
    <rPh sb="5" eb="7">
      <t>センタク</t>
    </rPh>
    <rPh sb="7" eb="9">
      <t>リユウ</t>
    </rPh>
    <rPh sb="14" eb="16">
      <t>キサイ</t>
    </rPh>
    <rPh sb="24" eb="25">
      <t>レイ</t>
    </rPh>
    <rPh sb="31" eb="33">
      <t>イチバン</t>
    </rPh>
    <rPh sb="33" eb="35">
      <t>アンカ</t>
    </rPh>
    <phoneticPr fontId="10"/>
  </si>
  <si>
    <t>○○学園</t>
    <rPh sb="2" eb="4">
      <t>ガクエン</t>
    </rPh>
    <phoneticPr fontId="10"/>
  </si>
  <si>
    <t>○○○○専門学校</t>
    <rPh sb="4" eb="8">
      <t>センモンガッコウ</t>
    </rPh>
    <phoneticPr fontId="10"/>
  </si>
  <si>
    <r>
      <t>「①当該装置等の必要性及び教育カリキュラム上での</t>
    </r>
    <r>
      <rPr>
        <b/>
        <sz val="11"/>
        <color theme="1"/>
        <rFont val="ＭＳ Ｐゴシック"/>
        <family val="3"/>
        <charset val="128"/>
        <scheme val="minor"/>
      </rPr>
      <t>具体的な</t>
    </r>
    <r>
      <rPr>
        <sz val="11"/>
        <color theme="1"/>
        <rFont val="ＭＳ Ｐゴシック"/>
        <family val="3"/>
        <charset val="128"/>
        <scheme val="minor"/>
      </rPr>
      <t>使用方法」、「②（申請数量が</t>
    </r>
    <r>
      <rPr>
        <b/>
        <sz val="11"/>
        <color theme="1"/>
        <rFont val="ＭＳ Ｐゴシック"/>
        <family val="3"/>
        <charset val="128"/>
        <scheme val="minor"/>
      </rPr>
      <t>２以上</t>
    </r>
    <r>
      <rPr>
        <sz val="11"/>
        <color theme="1"/>
        <rFont val="ＭＳ Ｐゴシック"/>
        <family val="3"/>
        <charset val="128"/>
        <scheme val="minor"/>
      </rPr>
      <t>となるとき）申請された数量の根拠」をそれぞれの回答欄へ御回答ください。</t>
    </r>
    <rPh sb="2" eb="4">
      <t>トウガイ</t>
    </rPh>
    <rPh sb="4" eb="6">
      <t>ソウチ</t>
    </rPh>
    <rPh sb="6" eb="7">
      <t>トウ</t>
    </rPh>
    <rPh sb="8" eb="11">
      <t>ヒツヨウセイ</t>
    </rPh>
    <rPh sb="11" eb="12">
      <t>オヨ</t>
    </rPh>
    <rPh sb="13" eb="15">
      <t>キョウイク</t>
    </rPh>
    <rPh sb="21" eb="22">
      <t>ジョウ</t>
    </rPh>
    <rPh sb="24" eb="27">
      <t>グタイテキ</t>
    </rPh>
    <rPh sb="28" eb="30">
      <t>シヨウ</t>
    </rPh>
    <rPh sb="30" eb="32">
      <t>ホウホウ</t>
    </rPh>
    <rPh sb="37" eb="41">
      <t>シンセイスウリョウ</t>
    </rPh>
    <rPh sb="43" eb="45">
      <t>イジョウ</t>
    </rPh>
    <rPh sb="51" eb="53">
      <t>シンセイ</t>
    </rPh>
    <rPh sb="56" eb="58">
      <t>スウリョウ</t>
    </rPh>
    <rPh sb="59" eb="61">
      <t>コンキョ</t>
    </rPh>
    <rPh sb="68" eb="70">
      <t>カイトウ</t>
    </rPh>
    <rPh sb="70" eb="71">
      <t>ラン</t>
    </rPh>
    <rPh sb="72" eb="75">
      <t>ゴカイトウ</t>
    </rPh>
    <phoneticPr fontId="26"/>
  </si>
  <si>
    <t>57～…</t>
    <phoneticPr fontId="26"/>
  </si>
  <si>
    <r>
      <t>「①当該設備等の必要性及び教育カリキュラム上での</t>
    </r>
    <r>
      <rPr>
        <b/>
        <sz val="11"/>
        <color theme="1"/>
        <rFont val="ＭＳ Ｐゴシック"/>
        <family val="3"/>
        <charset val="128"/>
        <scheme val="minor"/>
      </rPr>
      <t>具体的な</t>
    </r>
    <r>
      <rPr>
        <sz val="11"/>
        <rFont val="ＭＳ Ｐゴシック"/>
        <family val="3"/>
        <charset val="128"/>
      </rPr>
      <t>使用方法」、「②（申請数量が</t>
    </r>
    <r>
      <rPr>
        <b/>
        <sz val="11"/>
        <rFont val="ＭＳ Ｐゴシック"/>
        <family val="3"/>
        <charset val="128"/>
      </rPr>
      <t>２以上</t>
    </r>
    <r>
      <rPr>
        <sz val="11"/>
        <rFont val="ＭＳ Ｐゴシック"/>
        <family val="3"/>
        <charset val="128"/>
      </rPr>
      <t>となるとき）申請された数量の根拠」をそれぞれの回答欄へご回答ください。</t>
    </r>
    <rPh sb="2" eb="4">
      <t>トウガイ</t>
    </rPh>
    <rPh sb="4" eb="6">
      <t>セツビ</t>
    </rPh>
    <rPh sb="6" eb="7">
      <t>トウ</t>
    </rPh>
    <rPh sb="8" eb="11">
      <t>ヒツヨウセイ</t>
    </rPh>
    <rPh sb="11" eb="12">
      <t>オヨ</t>
    </rPh>
    <rPh sb="13" eb="15">
      <t>キョウイク</t>
    </rPh>
    <rPh sb="21" eb="22">
      <t>ジョウ</t>
    </rPh>
    <rPh sb="24" eb="27">
      <t>グタイテキ</t>
    </rPh>
    <rPh sb="28" eb="30">
      <t>シヨウ</t>
    </rPh>
    <rPh sb="30" eb="32">
      <t>ホウホウ</t>
    </rPh>
    <rPh sb="51" eb="53">
      <t>シンセイ</t>
    </rPh>
    <rPh sb="56" eb="58">
      <t>スウリョウ</t>
    </rPh>
    <rPh sb="59" eb="61">
      <t>コンキョ</t>
    </rPh>
    <rPh sb="68" eb="70">
      <t>カイトウ</t>
    </rPh>
    <rPh sb="70" eb="71">
      <t>ラン</t>
    </rPh>
    <rPh sb="73" eb="75">
      <t>カイトウ</t>
    </rPh>
    <phoneticPr fontId="26"/>
  </si>
  <si>
    <r>
      <t>「①当該装置等の必要性及び教育カリキュラム上での</t>
    </r>
    <r>
      <rPr>
        <b/>
        <sz val="12"/>
        <color theme="1"/>
        <rFont val="ＭＳ Ｐゴシック"/>
        <family val="3"/>
        <charset val="128"/>
        <scheme val="minor"/>
      </rPr>
      <t>具体的な</t>
    </r>
    <r>
      <rPr>
        <sz val="12"/>
        <color theme="1"/>
        <rFont val="ＭＳ Ｐゴシック"/>
        <family val="2"/>
        <charset val="128"/>
        <scheme val="minor"/>
      </rPr>
      <t>使用方法」、「②（申請数量が</t>
    </r>
    <r>
      <rPr>
        <b/>
        <sz val="12"/>
        <color theme="1"/>
        <rFont val="ＭＳ Ｐゴシック"/>
        <family val="3"/>
        <charset val="128"/>
        <scheme val="minor"/>
      </rPr>
      <t>２以上</t>
    </r>
    <r>
      <rPr>
        <sz val="12"/>
        <color theme="1"/>
        <rFont val="ＭＳ Ｐゴシック"/>
        <family val="2"/>
        <charset val="128"/>
        <scheme val="minor"/>
      </rPr>
      <t>となる時）申請された数量の根拠」をそれぞれの回答欄へご回答ください。</t>
    </r>
    <rPh sb="37" eb="41">
      <t>シンセイスウリョウ</t>
    </rPh>
    <rPh sb="43" eb="45">
      <t>イジョウ</t>
    </rPh>
    <rPh sb="48" eb="49">
      <t>トキ</t>
    </rPh>
    <phoneticPr fontId="26"/>
  </si>
  <si>
    <r>
      <t>　各工事（品目）における耐震化（耐震対策）との関連性の説明
　　</t>
    </r>
    <r>
      <rPr>
        <sz val="11"/>
        <rFont val="ＭＳ Ｐゴシック"/>
        <family val="3"/>
        <charset val="128"/>
        <scheme val="minor"/>
      </rPr>
      <t>　（耐震工法上どのように必要となるのか、耐震性能の向上にどのようにつながるのか等、記入例を参考にしつつ</t>
    </r>
    <r>
      <rPr>
        <b/>
        <sz val="11"/>
        <rFont val="ＭＳ Ｐゴシック"/>
        <family val="3"/>
        <charset val="128"/>
        <scheme val="minor"/>
      </rPr>
      <t>具体的・詳細に</t>
    </r>
    <r>
      <rPr>
        <sz val="11"/>
        <rFont val="ＭＳ Ｐゴシック"/>
        <family val="3"/>
        <charset val="128"/>
        <scheme val="minor"/>
      </rPr>
      <t>記載してください。）</t>
    </r>
    <rPh sb="27" eb="29">
      <t>セツメイ</t>
    </rPh>
    <rPh sb="34" eb="36">
      <t>タイシン</t>
    </rPh>
    <rPh sb="36" eb="38">
      <t>コウホウ</t>
    </rPh>
    <rPh sb="38" eb="39">
      <t>ジョウ</t>
    </rPh>
    <rPh sb="44" eb="46">
      <t>ヒツヨウ</t>
    </rPh>
    <rPh sb="52" eb="54">
      <t>タイシン</t>
    </rPh>
    <rPh sb="54" eb="56">
      <t>セイノウ</t>
    </rPh>
    <rPh sb="57" eb="59">
      <t>コウジョウ</t>
    </rPh>
    <rPh sb="71" eb="72">
      <t>ナド</t>
    </rPh>
    <rPh sb="73" eb="75">
      <t>キニュウ</t>
    </rPh>
    <rPh sb="75" eb="76">
      <t>レイ</t>
    </rPh>
    <rPh sb="77" eb="79">
      <t>サンコウ</t>
    </rPh>
    <rPh sb="83" eb="86">
      <t>グタイテキ</t>
    </rPh>
    <rPh sb="87" eb="89">
      <t>ショウサイ</t>
    </rPh>
    <rPh sb="90" eb="92">
      <t>キサイ</t>
    </rPh>
    <phoneticPr fontId="26"/>
  </si>
  <si>
    <r>
      <t>「各工事（品目）における避難経路の確保等との関連性」の説明
（各工事（品目）が、避難経路の確保等防災機能強化の観点からどのように関連があるのか、どうして必要となるのか、</t>
    </r>
    <r>
      <rPr>
        <b/>
        <sz val="11"/>
        <color theme="1"/>
        <rFont val="ＭＳ Ｐゴシック"/>
        <family val="3"/>
        <charset val="128"/>
        <scheme val="minor"/>
      </rPr>
      <t>具体的・詳細</t>
    </r>
    <r>
      <rPr>
        <sz val="11"/>
        <color theme="1"/>
        <rFont val="ＭＳ Ｐゴシック"/>
        <family val="3"/>
        <charset val="128"/>
        <scheme val="minor"/>
      </rPr>
      <t>に記載してください。）</t>
    </r>
    <rPh sb="24" eb="25">
      <t>セイ</t>
    </rPh>
    <rPh sb="27" eb="29">
      <t>セツメイ</t>
    </rPh>
    <rPh sb="31" eb="32">
      <t>カク</t>
    </rPh>
    <rPh sb="32" eb="34">
      <t>コウジ</t>
    </rPh>
    <rPh sb="35" eb="37">
      <t>ヒンモク</t>
    </rPh>
    <rPh sb="40" eb="44">
      <t>ヒナンケイロ</t>
    </rPh>
    <rPh sb="45" eb="48">
      <t>カクホトウ</t>
    </rPh>
    <rPh sb="48" eb="52">
      <t>ボウサイキノウ</t>
    </rPh>
    <rPh sb="52" eb="54">
      <t>キョウカ</t>
    </rPh>
    <rPh sb="55" eb="57">
      <t>カンテン</t>
    </rPh>
    <rPh sb="64" eb="66">
      <t>カンレン</t>
    </rPh>
    <rPh sb="76" eb="78">
      <t>ヒツヨウ</t>
    </rPh>
    <rPh sb="84" eb="87">
      <t>グタイテキ</t>
    </rPh>
    <rPh sb="88" eb="90">
      <t>ショウサイ</t>
    </rPh>
    <rPh sb="91" eb="93">
      <t>キサイ</t>
    </rPh>
    <phoneticPr fontId="26"/>
  </si>
  <si>
    <r>
      <t>「各工事（品目）におけるバリアフリー化との関連性」の説明
（各工事（品目）が、学校施設のバリアフリー化という観点からどのように関連があるのか、どうして必要となるのか、</t>
    </r>
    <r>
      <rPr>
        <b/>
        <sz val="11"/>
        <color theme="1"/>
        <rFont val="ＭＳ Ｐゴシック"/>
        <family val="3"/>
        <charset val="128"/>
        <scheme val="minor"/>
      </rPr>
      <t>具体的・詳細</t>
    </r>
    <r>
      <rPr>
        <sz val="11"/>
        <color theme="1"/>
        <rFont val="ＭＳ Ｐゴシック"/>
        <family val="3"/>
        <charset val="128"/>
        <scheme val="minor"/>
      </rPr>
      <t>に記載してください。）</t>
    </r>
    <rPh sb="23" eb="24">
      <t>セイ</t>
    </rPh>
    <rPh sb="26" eb="28">
      <t>セツメイ</t>
    </rPh>
    <rPh sb="30" eb="31">
      <t>カク</t>
    </rPh>
    <rPh sb="31" eb="33">
      <t>コウジ</t>
    </rPh>
    <rPh sb="34" eb="36">
      <t>ヒンモク</t>
    </rPh>
    <rPh sb="39" eb="43">
      <t>ガッコウシセツ</t>
    </rPh>
    <rPh sb="50" eb="51">
      <t>カ</t>
    </rPh>
    <rPh sb="54" eb="56">
      <t>カンテン</t>
    </rPh>
    <rPh sb="63" eb="65">
      <t>カンレン</t>
    </rPh>
    <rPh sb="75" eb="77">
      <t>ヒツヨウ</t>
    </rPh>
    <rPh sb="83" eb="86">
      <t>グタイテキ</t>
    </rPh>
    <rPh sb="87" eb="89">
      <t>ショウサイ</t>
    </rPh>
    <rPh sb="90" eb="92">
      <t>キサイ</t>
    </rPh>
    <phoneticPr fontId="26"/>
  </si>
  <si>
    <r>
      <t>「各工事（品目）におけるアスベスト対策との関連性」の説明
（各工事（品目）が、学校施設のアスベスト対策の推進という観点からどのように関連があるのか、どうして必要となるのか、</t>
    </r>
    <r>
      <rPr>
        <b/>
        <sz val="11"/>
        <color theme="1"/>
        <rFont val="ＭＳ Ｐゴシック"/>
        <family val="3"/>
        <charset val="128"/>
        <scheme val="minor"/>
      </rPr>
      <t>具体的・詳細</t>
    </r>
    <r>
      <rPr>
        <sz val="11"/>
        <color theme="1"/>
        <rFont val="ＭＳ Ｐゴシック"/>
        <family val="3"/>
        <charset val="128"/>
        <scheme val="minor"/>
      </rPr>
      <t>に記載してください。）</t>
    </r>
    <rPh sb="17" eb="19">
      <t>タイサク</t>
    </rPh>
    <rPh sb="23" eb="24">
      <t>セイ</t>
    </rPh>
    <rPh sb="26" eb="28">
      <t>セツメイ</t>
    </rPh>
    <rPh sb="30" eb="31">
      <t>カク</t>
    </rPh>
    <rPh sb="31" eb="33">
      <t>コウジ</t>
    </rPh>
    <rPh sb="34" eb="36">
      <t>ヒンモク</t>
    </rPh>
    <rPh sb="39" eb="43">
      <t>ガッコウシセツ</t>
    </rPh>
    <rPh sb="49" eb="51">
      <t>タイサク</t>
    </rPh>
    <rPh sb="52" eb="54">
      <t>スイシン</t>
    </rPh>
    <rPh sb="57" eb="59">
      <t>カンテン</t>
    </rPh>
    <rPh sb="66" eb="68">
      <t>カンレン</t>
    </rPh>
    <rPh sb="78" eb="80">
      <t>ヒツヨウ</t>
    </rPh>
    <rPh sb="86" eb="89">
      <t>グタイテキ</t>
    </rPh>
    <rPh sb="90" eb="92">
      <t>ショウサイ</t>
    </rPh>
    <rPh sb="93" eb="95">
      <t>キサイ</t>
    </rPh>
    <phoneticPr fontId="26"/>
  </si>
  <si>
    <r>
      <t>「各工事（品目）における学校施設のエコキャンパス化との関連性」の説明
「①各工事（品目）が</t>
    </r>
    <r>
      <rPr>
        <b/>
        <sz val="12"/>
        <color theme="1"/>
        <rFont val="ＭＳ Ｐゴシック"/>
        <family val="3"/>
        <charset val="128"/>
        <scheme val="minor"/>
      </rPr>
      <t>具体的に</t>
    </r>
    <r>
      <rPr>
        <sz val="12"/>
        <color theme="1"/>
        <rFont val="ＭＳ Ｐゴシック"/>
        <family val="2"/>
        <charset val="128"/>
        <scheme val="minor"/>
      </rPr>
      <t>どのような工事（品目）であるか」、「②（申請数量が</t>
    </r>
    <r>
      <rPr>
        <b/>
        <sz val="12"/>
        <color theme="1"/>
        <rFont val="ＭＳ Ｐゴシック"/>
        <family val="3"/>
        <charset val="128"/>
        <scheme val="minor"/>
      </rPr>
      <t>２以上</t>
    </r>
    <r>
      <rPr>
        <sz val="12"/>
        <color theme="1"/>
        <rFont val="ＭＳ Ｐゴシック"/>
        <family val="2"/>
        <charset val="128"/>
        <scheme val="minor"/>
      </rPr>
      <t>となる時）申請された数量の根拠」をそれぞれ「学校施設のエコキャンパス化を行う上でどのように関連があるのか、どうして必要なのか」と言う観点で、具体的に回答欄へご回答ください。</t>
    </r>
    <rPh sb="12" eb="16">
      <t>ガッコウシセツ</t>
    </rPh>
    <rPh sb="24" eb="25">
      <t>カ</t>
    </rPh>
    <rPh sb="45" eb="48">
      <t>グタイテキ</t>
    </rPh>
    <rPh sb="69" eb="73">
      <t>シンセイスウリョウ</t>
    </rPh>
    <rPh sb="75" eb="77">
      <t>イジョウ</t>
    </rPh>
    <rPh sb="80" eb="81">
      <t>トキ</t>
    </rPh>
    <rPh sb="99" eb="103">
      <t>ガッコウシセツ</t>
    </rPh>
    <rPh sb="111" eb="112">
      <t>カ</t>
    </rPh>
    <rPh sb="113" eb="114">
      <t>オコナ</t>
    </rPh>
    <rPh sb="115" eb="116">
      <t>ウエ</t>
    </rPh>
    <rPh sb="122" eb="124">
      <t>カンレン</t>
    </rPh>
    <rPh sb="134" eb="136">
      <t>ヒツヨウ</t>
    </rPh>
    <rPh sb="141" eb="142">
      <t>イ</t>
    </rPh>
    <rPh sb="143" eb="145">
      <t>カンテン</t>
    </rPh>
    <rPh sb="147" eb="150">
      <t>グタイテキ</t>
    </rPh>
    <phoneticPr fontId="26"/>
  </si>
  <si>
    <r>
      <t>「各工事（品目）における熱中症対策等との関連性」の説明
「①各工事（品目）が</t>
    </r>
    <r>
      <rPr>
        <b/>
        <sz val="12"/>
        <color theme="1"/>
        <rFont val="ＭＳ Ｐゴシック"/>
        <family val="3"/>
        <charset val="128"/>
        <scheme val="minor"/>
      </rPr>
      <t>具体的に</t>
    </r>
    <r>
      <rPr>
        <sz val="12"/>
        <color theme="1"/>
        <rFont val="ＭＳ Ｐゴシック"/>
        <family val="2"/>
        <charset val="128"/>
        <scheme val="minor"/>
      </rPr>
      <t>どのような工事（品目）であるか」、「②（申請数量が</t>
    </r>
    <r>
      <rPr>
        <b/>
        <sz val="12"/>
        <color theme="1"/>
        <rFont val="ＭＳ Ｐゴシック"/>
        <family val="3"/>
        <charset val="128"/>
        <scheme val="minor"/>
      </rPr>
      <t>２以上</t>
    </r>
    <r>
      <rPr>
        <sz val="12"/>
        <color theme="1"/>
        <rFont val="ＭＳ Ｐゴシック"/>
        <family val="2"/>
        <charset val="128"/>
        <scheme val="minor"/>
      </rPr>
      <t>となる時）申請された数量の根拠」をそれぞれ「熱中症対策等を行う上でどのように関連があるのか、どうして必要なのか」と言う観点で、具体的に回答欄へご回答ください。</t>
    </r>
    <rPh sb="12" eb="17">
      <t>ネッチュウショウタイサク</t>
    </rPh>
    <rPh sb="17" eb="18">
      <t>トウ</t>
    </rPh>
    <rPh sb="38" eb="41">
      <t>グタイテキ</t>
    </rPh>
    <rPh sb="62" eb="66">
      <t>シンセイスウリョウ</t>
    </rPh>
    <rPh sb="68" eb="70">
      <t>イジョウ</t>
    </rPh>
    <rPh sb="73" eb="74">
      <t>トキ</t>
    </rPh>
    <rPh sb="92" eb="97">
      <t>ネッチュウショウタイサク</t>
    </rPh>
    <rPh sb="97" eb="98">
      <t>トウ</t>
    </rPh>
    <rPh sb="99" eb="100">
      <t>オコナ</t>
    </rPh>
    <rPh sb="101" eb="102">
      <t>ウエ</t>
    </rPh>
    <rPh sb="108" eb="110">
      <t>カンレン</t>
    </rPh>
    <rPh sb="120" eb="122">
      <t>ヒツヨウ</t>
    </rPh>
    <rPh sb="127" eb="128">
      <t>イ</t>
    </rPh>
    <rPh sb="129" eb="131">
      <t>カンテン</t>
    </rPh>
    <rPh sb="133" eb="136">
      <t>グタイテキ</t>
    </rPh>
    <phoneticPr fontId="26"/>
  </si>
  <si>
    <t>×館の2階○室に空調換気設備を新たに設置するする工事。
番号「18～25」の「△△工事」については○○○のために必要不可欠な工事。
施工箇所及び施工数については平面図１～3を参照。</t>
    <rPh sb="1" eb="2">
      <t>カン</t>
    </rPh>
    <rPh sb="4" eb="5">
      <t>カイ</t>
    </rPh>
    <rPh sb="6" eb="7">
      <t>シツ</t>
    </rPh>
    <rPh sb="8" eb="10">
      <t>クウチョウ</t>
    </rPh>
    <rPh sb="10" eb="12">
      <t>カンキ</t>
    </rPh>
    <rPh sb="12" eb="14">
      <t>セツビ</t>
    </rPh>
    <rPh sb="15" eb="16">
      <t>アラ</t>
    </rPh>
    <rPh sb="18" eb="20">
      <t>セッチ</t>
    </rPh>
    <rPh sb="24" eb="26">
      <t>コウジ</t>
    </rPh>
    <rPh sb="28" eb="30">
      <t>バンゴウ</t>
    </rPh>
    <rPh sb="56" eb="58">
      <t>ヒツヨウ</t>
    </rPh>
    <rPh sb="58" eb="61">
      <t>フカケツ</t>
    </rPh>
    <rPh sb="62" eb="64">
      <t>コウジ</t>
    </rPh>
    <rPh sb="66" eb="68">
      <t>セコウ</t>
    </rPh>
    <rPh sb="68" eb="70">
      <t>カショ</t>
    </rPh>
    <rPh sb="70" eb="71">
      <t>オヨ</t>
    </rPh>
    <rPh sb="72" eb="74">
      <t>セコウ</t>
    </rPh>
    <rPh sb="74" eb="75">
      <t>スウ</t>
    </rPh>
    <rPh sb="80" eb="83">
      <t>ヘイメンズ</t>
    </rPh>
    <rPh sb="87" eb="89">
      <t>サンショウ</t>
    </rPh>
    <phoneticPr fontId="26"/>
  </si>
  <si>
    <t>専修学校の耐震化状況（令和7年5月1日時点）</t>
    <rPh sb="11" eb="12">
      <t>レイ</t>
    </rPh>
    <rPh sb="12" eb="13">
      <t>ワ</t>
    </rPh>
    <rPh sb="14" eb="15">
      <t>ネン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</si>
</sst>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411]ggge&quot;年&quot;m&quot;月&quot;d&quot;日&quot;;@"/>
    <numFmt numFmtId="177" formatCode="#,##0;&quot;△ &quot;#,##0"/>
    <numFmt numFmtId="178" formatCode="#,##0_);[Red]\(#,##0\)"/>
    <numFmt numFmtId="179" formatCode="#,##0_ "/>
    <numFmt numFmtId="180" formatCode="#,##0&quot;円&quot;"/>
    <numFmt numFmtId="181" formatCode="#,##0;&quot;▲ &quot;#,##0"/>
    <numFmt numFmtId="182" formatCode="#,##0_ ;[Red]\-#,##0\ "/>
    <numFmt numFmtId="183" formatCode="#,##0&quot;棟&quot;;[Red]\-#,##0&quot;棟&quot;"/>
    <numFmt numFmtId="184" formatCode="#,##0.00&quot;㎡&quot;;[Red]\-#,##0.00&quot;㎡&quot;"/>
    <numFmt numFmtId="185" formatCode="0.0%"/>
  </numFmts>
  <fonts count="8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b/>
      <sz val="9"/>
      <color indexed="81"/>
      <name val="ＭＳ Ｐゴシック"/>
      <family val="3"/>
      <charset val="128"/>
    </font>
    <font>
      <sz val="9"/>
      <color indexed="81"/>
      <name val="ＭＳ Ｐゴシック"/>
      <family val="3"/>
      <charset val="128"/>
    </font>
    <font>
      <sz val="11"/>
      <name val="ＭＳ Ｐゴシック"/>
      <family val="3"/>
      <charset val="128"/>
      <scheme val="minor"/>
    </font>
    <font>
      <sz val="12"/>
      <name val="ＭＳ Ｐゴシック"/>
      <family val="3"/>
      <charset val="128"/>
    </font>
    <font>
      <sz val="12"/>
      <name val="ＭＳ ゴシック"/>
      <family val="3"/>
      <charset val="128"/>
    </font>
    <font>
      <b/>
      <sz val="9"/>
      <color indexed="81"/>
      <name val="MS P ゴシック"/>
      <family val="3"/>
      <charset val="128"/>
    </font>
    <font>
      <sz val="11"/>
      <name val="ＭＳ Ｐ明朝"/>
      <family val="1"/>
      <charset val="128"/>
    </font>
    <font>
      <b/>
      <sz val="12"/>
      <name val="ＭＳ Ｐゴシック"/>
      <family val="3"/>
      <charset val="128"/>
    </font>
    <font>
      <b/>
      <sz val="16"/>
      <name val="ＭＳ Ｐ明朝"/>
      <family val="1"/>
      <charset val="128"/>
    </font>
    <font>
      <sz val="11"/>
      <color indexed="10"/>
      <name val="ＭＳ Ｐ明朝"/>
      <family val="1"/>
      <charset val="128"/>
    </font>
    <font>
      <sz val="9"/>
      <name val="ＭＳ Ｐ明朝"/>
      <family val="1"/>
      <charset val="128"/>
    </font>
    <font>
      <b/>
      <sz val="11"/>
      <color indexed="81"/>
      <name val="ＭＳ Ｐゴシック"/>
      <family val="3"/>
      <charset val="128"/>
    </font>
    <font>
      <sz val="11"/>
      <color theme="1"/>
      <name val="ＭＳ Ｐゴシック"/>
      <family val="3"/>
      <charset val="128"/>
      <scheme val="minor"/>
    </font>
    <font>
      <b/>
      <sz val="12"/>
      <color theme="1"/>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sz val="9"/>
      <color theme="1"/>
      <name val="ＭＳ Ｐゴシック"/>
      <family val="2"/>
      <charset val="128"/>
      <scheme val="minor"/>
    </font>
    <font>
      <sz val="10"/>
      <color theme="1"/>
      <name val="ＭＳ Ｐゴシック"/>
      <family val="2"/>
      <charset val="128"/>
      <scheme val="minor"/>
    </font>
    <font>
      <sz val="9"/>
      <color theme="1"/>
      <name val="ＭＳ Ｐゴシック"/>
      <family val="3"/>
      <charset val="128"/>
      <scheme val="minor"/>
    </font>
    <font>
      <b/>
      <sz val="9"/>
      <color rgb="FF002060"/>
      <name val="ＭＳ Ｐゴシック"/>
      <family val="3"/>
      <charset val="128"/>
      <scheme val="minor"/>
    </font>
    <font>
      <b/>
      <sz val="11"/>
      <color rgb="FF002060"/>
      <name val="ＭＳ Ｐゴシック"/>
      <family val="3"/>
      <charset val="128"/>
      <scheme val="minor"/>
    </font>
    <font>
      <sz val="11"/>
      <color rgb="FF002060"/>
      <name val="ＭＳ Ｐゴシック"/>
      <family val="3"/>
      <charset val="128"/>
      <scheme val="minor"/>
    </font>
    <font>
      <b/>
      <sz val="10"/>
      <color theme="1"/>
      <name val="ＭＳ Ｐゴシック"/>
      <family val="2"/>
      <charset val="128"/>
      <scheme val="minor"/>
    </font>
    <font>
      <b/>
      <sz val="8"/>
      <color theme="1"/>
      <name val="ＭＳ Ｐゴシック"/>
      <family val="3"/>
      <charset val="128"/>
      <scheme val="minor"/>
    </font>
    <font>
      <sz val="10"/>
      <color theme="1"/>
      <name val="ＭＳ Ｐゴシック"/>
      <family val="3"/>
      <charset val="128"/>
      <scheme val="minor"/>
    </font>
    <font>
      <b/>
      <u/>
      <sz val="9"/>
      <color indexed="10"/>
      <name val="ＭＳ Ｐゴシック"/>
      <family val="3"/>
      <charset val="128"/>
    </font>
    <font>
      <b/>
      <u/>
      <sz val="10"/>
      <color indexed="10"/>
      <name val="ＭＳ Ｐゴシック"/>
      <family val="3"/>
      <charset val="128"/>
    </font>
    <font>
      <b/>
      <u/>
      <sz val="14"/>
      <color indexed="10"/>
      <name val="ＭＳ Ｐゴシック"/>
      <family val="3"/>
      <charset val="128"/>
    </font>
    <font>
      <b/>
      <sz val="13"/>
      <name val="ＭＳ ゴシック"/>
      <family val="3"/>
      <charset val="128"/>
    </font>
    <font>
      <sz val="14"/>
      <name val="ＭＳ Ｐゴシック"/>
      <family val="3"/>
      <charset val="128"/>
    </font>
    <font>
      <b/>
      <u/>
      <sz val="13"/>
      <color indexed="10"/>
      <name val="ＭＳ ゴシック"/>
      <family val="3"/>
      <charset val="128"/>
    </font>
    <font>
      <sz val="10"/>
      <name val="ＭＳ Ｐゴシック"/>
      <family val="3"/>
      <charset val="128"/>
    </font>
    <font>
      <b/>
      <sz val="20"/>
      <name val="ＭＳ Ｐゴシック"/>
      <family val="3"/>
      <charset val="128"/>
    </font>
    <font>
      <b/>
      <u/>
      <sz val="20"/>
      <name val="ＭＳ Ｐゴシック"/>
      <family val="3"/>
      <charset val="128"/>
    </font>
    <font>
      <b/>
      <sz val="18"/>
      <color rgb="FFFF0000"/>
      <name val="ＭＳ Ｐゴシック"/>
      <family val="3"/>
      <charset val="128"/>
    </font>
    <font>
      <b/>
      <u/>
      <sz val="18"/>
      <color indexed="10"/>
      <name val="ＭＳ Ｐゴシック"/>
      <family val="3"/>
      <charset val="128"/>
    </font>
    <font>
      <b/>
      <sz val="18"/>
      <color indexed="10"/>
      <name val="ＭＳ Ｐゴシック"/>
      <family val="3"/>
      <charset val="128"/>
    </font>
    <font>
      <sz val="9"/>
      <name val="ＭＳ Ｐゴシック"/>
      <family val="3"/>
      <charset val="128"/>
    </font>
    <font>
      <b/>
      <sz val="14"/>
      <color rgb="FFFF0000"/>
      <name val="ＭＳ Ｐゴシック"/>
      <family val="3"/>
      <charset val="128"/>
    </font>
    <font>
      <b/>
      <sz val="14"/>
      <color indexed="10"/>
      <name val="ＭＳ Ｐゴシック"/>
      <family val="3"/>
      <charset val="128"/>
    </font>
    <font>
      <u/>
      <sz val="14"/>
      <color rgb="FFFF0000"/>
      <name val="ＭＳ Ｐゴシック"/>
      <family val="3"/>
      <charset val="128"/>
    </font>
    <font>
      <u/>
      <sz val="14"/>
      <color indexed="10"/>
      <name val="ＭＳ Ｐゴシック"/>
      <family val="3"/>
      <charset val="128"/>
    </font>
    <font>
      <u/>
      <sz val="14"/>
      <name val="ＭＳ Ｐゴシック"/>
      <family val="3"/>
      <charset val="128"/>
    </font>
    <font>
      <sz val="11"/>
      <color indexed="9"/>
      <name val="ＭＳ Ｐゴシック"/>
      <family val="3"/>
      <charset val="128"/>
    </font>
    <font>
      <b/>
      <sz val="18"/>
      <color rgb="FF0113BF"/>
      <name val="ＭＳ Ｐゴシック"/>
      <family val="3"/>
      <charset val="128"/>
    </font>
    <font>
      <b/>
      <u/>
      <sz val="18"/>
      <color indexed="30"/>
      <name val="ＭＳ Ｐゴシック"/>
      <family val="3"/>
      <charset val="128"/>
    </font>
    <font>
      <b/>
      <sz val="18"/>
      <color indexed="30"/>
      <name val="ＭＳ Ｐゴシック"/>
      <family val="3"/>
      <charset val="128"/>
    </font>
    <font>
      <sz val="12"/>
      <color indexed="55"/>
      <name val="ＭＳ Ｐゴシック"/>
      <family val="3"/>
      <charset val="128"/>
    </font>
    <font>
      <u/>
      <sz val="14"/>
      <color rgb="FF0113BF"/>
      <name val="ＭＳ Ｐゴシック"/>
      <family val="3"/>
      <charset val="128"/>
    </font>
    <font>
      <b/>
      <u/>
      <sz val="14"/>
      <color indexed="30"/>
      <name val="ＭＳ Ｐゴシック"/>
      <family val="3"/>
      <charset val="128"/>
    </font>
    <font>
      <u/>
      <sz val="14"/>
      <color indexed="30"/>
      <name val="ＭＳ Ｐゴシック"/>
      <family val="3"/>
      <charset val="128"/>
    </font>
    <font>
      <sz val="14"/>
      <color rgb="FF0113BF"/>
      <name val="ＭＳ Ｐゴシック"/>
      <family val="3"/>
      <charset val="128"/>
    </font>
    <font>
      <sz val="20"/>
      <name val="ＭＳ Ｐゴシック"/>
      <family val="3"/>
      <charset val="128"/>
    </font>
    <font>
      <b/>
      <sz val="14"/>
      <name val="ＭＳ Ｐゴシック"/>
      <family val="3"/>
      <charset val="128"/>
    </font>
    <font>
      <sz val="8"/>
      <name val="ＭＳ Ｐゴシック"/>
      <family val="3"/>
      <charset val="128"/>
    </font>
    <font>
      <sz val="12"/>
      <color theme="0"/>
      <name val="ＭＳ Ｐゴシック"/>
      <family val="3"/>
      <charset val="128"/>
    </font>
    <font>
      <sz val="36"/>
      <color rgb="FFFF0000"/>
      <name val="ＭＳ Ｐゴシック"/>
      <family val="3"/>
      <charset val="128"/>
    </font>
    <font>
      <sz val="20"/>
      <color rgb="FFFF0000"/>
      <name val="ＭＳ Ｐゴシック"/>
      <family val="3"/>
      <charset val="128"/>
    </font>
    <font>
      <u/>
      <sz val="9"/>
      <color indexed="81"/>
      <name val="ＭＳ Ｐゴシック"/>
      <family val="3"/>
      <charset val="128"/>
    </font>
    <font>
      <b/>
      <sz val="16"/>
      <color indexed="81"/>
      <name val="ＭＳ Ｐゴシック"/>
      <family val="3"/>
      <charset val="128"/>
    </font>
    <font>
      <sz val="9"/>
      <color indexed="81"/>
      <name val="MS P ゴシック"/>
      <family val="3"/>
      <charset val="128"/>
    </font>
    <font>
      <b/>
      <sz val="20"/>
      <color theme="1"/>
      <name val="ＭＳ Ｐゴシック"/>
      <family val="3"/>
      <charset val="128"/>
      <scheme val="minor"/>
    </font>
    <font>
      <sz val="11"/>
      <color rgb="FFFF0000"/>
      <name val="ＭＳ 明朝"/>
      <family val="1"/>
      <charset val="128"/>
    </font>
    <font>
      <sz val="11"/>
      <color indexed="10"/>
      <name val="ＭＳ 明朝"/>
      <family val="1"/>
      <charset val="128"/>
    </font>
    <font>
      <b/>
      <sz val="11"/>
      <name val="ＭＳ Ｐゴシック"/>
      <family val="3"/>
      <charset val="128"/>
    </font>
    <font>
      <sz val="12"/>
      <color theme="1"/>
      <name val="ＭＳ Ｐゴシック"/>
      <family val="2"/>
      <charset val="128"/>
      <scheme val="minor"/>
    </font>
    <font>
      <b/>
      <sz val="11"/>
      <name val="ＭＳ Ｐゴシック"/>
      <family val="3"/>
      <charset val="128"/>
      <scheme val="minor"/>
    </font>
  </fonts>
  <fills count="13">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FF66"/>
        <bgColor indexed="64"/>
      </patternFill>
    </fill>
    <fill>
      <patternFill patternType="solid">
        <fgColor rgb="FFFFFF00"/>
        <bgColor indexed="64"/>
      </patternFill>
    </fill>
    <fill>
      <patternFill patternType="solid">
        <fgColor rgb="FFFFC000"/>
        <bgColor indexed="64"/>
      </patternFill>
    </fill>
    <fill>
      <patternFill patternType="solid">
        <fgColor rgb="FFCCFF66"/>
        <bgColor indexed="64"/>
      </patternFill>
    </fill>
    <fill>
      <patternFill patternType="solid">
        <fgColor theme="0" tint="-0.249977111117893"/>
        <bgColor indexed="64"/>
      </patternFill>
    </fill>
    <fill>
      <patternFill patternType="solid">
        <fgColor indexed="22"/>
        <bgColor indexed="64"/>
      </patternFill>
    </fill>
    <fill>
      <patternFill patternType="solid">
        <fgColor rgb="FFFFFF99"/>
        <bgColor indexed="64"/>
      </patternFill>
    </fill>
  </fills>
  <borders count="14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right/>
      <top style="double">
        <color indexed="64"/>
      </top>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medium">
        <color indexed="64"/>
      </right>
      <top/>
      <bottom/>
      <diagonal/>
    </border>
    <border>
      <left style="medium">
        <color indexed="64"/>
      </left>
      <right/>
      <top/>
      <bottom/>
      <diagonal/>
    </border>
    <border>
      <left/>
      <right style="thin">
        <color indexed="64"/>
      </right>
      <top/>
      <bottom/>
      <diagonal/>
    </border>
    <border>
      <left style="medium">
        <color indexed="64"/>
      </left>
      <right/>
      <top style="double">
        <color indexed="64"/>
      </top>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thin">
        <color auto="1"/>
      </right>
      <top style="hair">
        <color indexed="64"/>
      </top>
      <bottom style="thin">
        <color auto="1"/>
      </bottom>
      <diagonal/>
    </border>
    <border>
      <left style="thin">
        <color auto="1"/>
      </left>
      <right style="thin">
        <color auto="1"/>
      </right>
      <top style="hair">
        <color indexed="64"/>
      </top>
      <bottom style="thin">
        <color auto="1"/>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bottom style="thick">
        <color rgb="FF00B050"/>
      </bottom>
      <diagonal/>
    </border>
    <border diagonalUp="1">
      <left style="thick">
        <color rgb="FF00B050"/>
      </left>
      <right/>
      <top style="thick">
        <color rgb="FF00B050"/>
      </top>
      <bottom/>
      <diagonal style="thin">
        <color indexed="64"/>
      </diagonal>
    </border>
    <border diagonalUp="1">
      <left/>
      <right style="medium">
        <color indexed="64"/>
      </right>
      <top style="thick">
        <color rgb="FF00B050"/>
      </top>
      <bottom/>
      <diagonal style="thin">
        <color indexed="64"/>
      </diagonal>
    </border>
    <border>
      <left style="medium">
        <color indexed="64"/>
      </left>
      <right style="medium">
        <color indexed="64"/>
      </right>
      <top style="thick">
        <color rgb="FF00B050"/>
      </top>
      <bottom/>
      <diagonal/>
    </border>
    <border>
      <left style="medium">
        <color indexed="64"/>
      </left>
      <right/>
      <top style="thick">
        <color rgb="FF00B050"/>
      </top>
      <bottom/>
      <diagonal/>
    </border>
    <border>
      <left/>
      <right/>
      <top style="thick">
        <color rgb="FF00B050"/>
      </top>
      <bottom/>
      <diagonal/>
    </border>
    <border>
      <left/>
      <right style="thick">
        <color rgb="FF00B050"/>
      </right>
      <top style="thick">
        <color rgb="FF00B050"/>
      </top>
      <bottom/>
      <diagonal/>
    </border>
    <border diagonalUp="1">
      <left style="thick">
        <color rgb="FF00B050"/>
      </left>
      <right/>
      <top/>
      <bottom/>
      <diagonal style="thin">
        <color indexed="64"/>
      </diagonal>
    </border>
    <border diagonalUp="1">
      <left/>
      <right style="medium">
        <color indexed="64"/>
      </right>
      <top/>
      <bottom/>
      <diagonal style="thin">
        <color indexed="64"/>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style="thick">
        <color rgb="FF00B050"/>
      </right>
      <top style="medium">
        <color indexed="64"/>
      </top>
      <bottom/>
      <diagonal/>
    </border>
    <border>
      <left style="medium">
        <color rgb="FFFF0000"/>
      </left>
      <right/>
      <top style="medium">
        <color rgb="FFFF0000"/>
      </top>
      <bottom style="medium">
        <color indexed="64"/>
      </bottom>
      <diagonal/>
    </border>
    <border>
      <left/>
      <right style="medium">
        <color rgb="FFFF0000"/>
      </right>
      <top style="medium">
        <color rgb="FFFF0000"/>
      </top>
      <bottom style="medium">
        <color indexed="64"/>
      </bottom>
      <diagonal/>
    </border>
    <border>
      <left style="medium">
        <color indexed="64"/>
      </left>
      <right style="thick">
        <color rgb="FF00B050"/>
      </right>
      <top/>
      <bottom/>
      <diagonal/>
    </border>
    <border>
      <left style="medium">
        <color rgb="FFFF0000"/>
      </left>
      <right style="thin">
        <color indexed="64"/>
      </right>
      <top style="medium">
        <color indexed="64"/>
      </top>
      <bottom/>
      <diagonal/>
    </border>
    <border>
      <left style="thin">
        <color indexed="64"/>
      </left>
      <right style="medium">
        <color rgb="FFFF0000"/>
      </right>
      <top style="medium">
        <color indexed="64"/>
      </top>
      <bottom/>
      <diagonal/>
    </border>
    <border diagonalUp="1">
      <left style="thick">
        <color rgb="FF00B050"/>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rgb="FFFF0000"/>
      </left>
      <right style="thin">
        <color indexed="64"/>
      </right>
      <top/>
      <bottom style="medium">
        <color indexed="64"/>
      </bottom>
      <diagonal/>
    </border>
    <border>
      <left style="thin">
        <color indexed="64"/>
      </left>
      <right style="medium">
        <color rgb="FFFF0000"/>
      </right>
      <top/>
      <bottom style="medium">
        <color indexed="64"/>
      </bottom>
      <diagonal/>
    </border>
    <border>
      <left/>
      <right style="thin">
        <color indexed="64"/>
      </right>
      <top/>
      <bottom style="medium">
        <color indexed="64"/>
      </bottom>
      <diagonal/>
    </border>
    <border>
      <left style="thick">
        <color rgb="FF00B050"/>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ck">
        <color rgb="FF00B050"/>
      </right>
      <top style="medium">
        <color indexed="64"/>
      </top>
      <bottom style="thin">
        <color indexed="64"/>
      </bottom>
      <diagonal/>
    </border>
    <border>
      <left style="thick">
        <color rgb="FF00B050"/>
      </left>
      <right/>
      <top style="thin">
        <color indexed="64"/>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indexed="64"/>
      </left>
      <right style="thick">
        <color rgb="FF00B050"/>
      </right>
      <top/>
      <bottom style="thin">
        <color indexed="64"/>
      </bottom>
      <diagonal/>
    </border>
    <border>
      <left style="thick">
        <color rgb="FF00B050"/>
      </left>
      <right/>
      <top style="thin">
        <color indexed="64"/>
      </top>
      <bottom style="medium">
        <color indexed="64"/>
      </bottom>
      <diagonal/>
    </border>
    <border>
      <left style="medium">
        <color indexed="64"/>
      </left>
      <right style="thick">
        <color rgb="FF00B050"/>
      </right>
      <top/>
      <bottom style="medium">
        <color indexed="64"/>
      </bottom>
      <diagonal/>
    </border>
    <border>
      <left style="thick">
        <color rgb="FF00B050"/>
      </left>
      <right/>
      <top/>
      <bottom style="thick">
        <color rgb="FF00B050"/>
      </bottom>
      <diagonal/>
    </border>
    <border>
      <left style="medium">
        <color indexed="64"/>
      </left>
      <right style="medium">
        <color indexed="64"/>
      </right>
      <top/>
      <bottom style="thick">
        <color rgb="FF00B050"/>
      </bottom>
      <diagonal/>
    </border>
    <border>
      <left style="medium">
        <color indexed="64"/>
      </left>
      <right style="thin">
        <color indexed="64"/>
      </right>
      <top/>
      <bottom style="thick">
        <color rgb="FF00B050"/>
      </bottom>
      <diagonal/>
    </border>
    <border>
      <left style="thin">
        <color indexed="64"/>
      </left>
      <right/>
      <top/>
      <bottom style="thick">
        <color rgb="FF00B050"/>
      </bottom>
      <diagonal/>
    </border>
    <border>
      <left style="medium">
        <color rgb="FFFF0000"/>
      </left>
      <right style="thin">
        <color indexed="64"/>
      </right>
      <top/>
      <bottom style="thick">
        <color rgb="FF00B050"/>
      </bottom>
      <diagonal/>
    </border>
    <border>
      <left style="thin">
        <color indexed="64"/>
      </left>
      <right style="medium">
        <color rgb="FFFF0000"/>
      </right>
      <top/>
      <bottom style="thick">
        <color rgb="FF00B050"/>
      </bottom>
      <diagonal/>
    </border>
    <border>
      <left/>
      <right style="thin">
        <color indexed="64"/>
      </right>
      <top/>
      <bottom style="thick">
        <color rgb="FF00B050"/>
      </bottom>
      <diagonal/>
    </border>
    <border>
      <left style="thin">
        <color indexed="64"/>
      </left>
      <right style="medium">
        <color indexed="64"/>
      </right>
      <top/>
      <bottom style="thick">
        <color rgb="FF00B050"/>
      </bottom>
      <diagonal/>
    </border>
    <border>
      <left style="medium">
        <color indexed="64"/>
      </left>
      <right style="thick">
        <color rgb="FF00B050"/>
      </right>
      <top/>
      <bottom style="thick">
        <color rgb="FF00B050"/>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diagonalUp="1">
      <left style="thick">
        <color rgb="FF00B050"/>
      </left>
      <right style="medium">
        <color indexed="64"/>
      </right>
      <top style="thick">
        <color rgb="FF00B050"/>
      </top>
      <bottom style="thin">
        <color indexed="64"/>
      </bottom>
      <diagonal style="thin">
        <color indexed="64"/>
      </diagonal>
    </border>
    <border>
      <left style="medium">
        <color indexed="64"/>
      </left>
      <right style="medium">
        <color indexed="64"/>
      </right>
      <top style="thick">
        <color rgb="FF00B050"/>
      </top>
      <bottom style="medium">
        <color indexed="64"/>
      </bottom>
      <diagonal/>
    </border>
    <border>
      <left style="medium">
        <color indexed="64"/>
      </left>
      <right style="thick">
        <color rgb="FF00B050"/>
      </right>
      <top style="thick">
        <color rgb="FF00B050"/>
      </top>
      <bottom style="medium">
        <color indexed="64"/>
      </bottom>
      <diagonal/>
    </border>
    <border>
      <left style="thick">
        <color rgb="FF00B050"/>
      </left>
      <right style="medium">
        <color indexed="64"/>
      </right>
      <top style="thin">
        <color indexed="64"/>
      </top>
      <bottom style="thin">
        <color indexed="64"/>
      </bottom>
      <diagonal/>
    </border>
    <border>
      <left style="thick">
        <color rgb="FF00B050"/>
      </left>
      <right style="medium">
        <color indexed="64"/>
      </right>
      <top style="thin">
        <color indexed="64"/>
      </top>
      <bottom style="thick">
        <color rgb="FF00B050"/>
      </bottom>
      <diagonal/>
    </border>
    <border>
      <left style="medium">
        <color indexed="64"/>
      </left>
      <right style="thick">
        <color rgb="FF00B050"/>
      </right>
      <top style="thin">
        <color indexed="64"/>
      </top>
      <bottom style="medium">
        <color indexed="64"/>
      </bottom>
      <diagonal/>
    </border>
    <border diagonalUp="1">
      <left style="medium">
        <color indexed="64"/>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diagonalUp="1">
      <left style="medium">
        <color indexed="64"/>
      </left>
      <right style="medium">
        <color indexed="64"/>
      </right>
      <top style="medium">
        <color indexed="64"/>
      </top>
      <bottom style="thin">
        <color indexed="64"/>
      </bottom>
      <diagonal style="thin">
        <color indexed="64"/>
      </diagonal>
    </border>
    <border>
      <left style="medium">
        <color indexed="64"/>
      </left>
      <right style="medium">
        <color indexed="64"/>
      </right>
      <top style="thin">
        <color indexed="64"/>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left style="medium">
        <color rgb="FFFF0000"/>
      </left>
      <right/>
      <top style="medium">
        <color rgb="FFFF0000"/>
      </top>
      <bottom/>
      <diagonal/>
    </border>
    <border>
      <left/>
      <right style="medium">
        <color rgb="FFFF0000"/>
      </right>
      <top style="medium">
        <color rgb="FFFF0000"/>
      </top>
      <bottom/>
      <diagonal/>
    </border>
    <border>
      <left style="thin">
        <color indexed="64"/>
      </left>
      <right/>
      <top style="hair">
        <color indexed="64"/>
      </top>
      <bottom style="thin">
        <color auto="1"/>
      </bottom>
      <diagonal/>
    </border>
    <border>
      <left/>
      <right/>
      <top style="hair">
        <color indexed="64"/>
      </top>
      <bottom style="thin">
        <color auto="1"/>
      </bottom>
      <diagonal/>
    </border>
    <border>
      <left/>
      <right/>
      <top/>
      <bottom style="mediumDashed">
        <color indexed="64"/>
      </bottom>
      <diagonal/>
    </border>
    <border>
      <left/>
      <right/>
      <top style="mediumDashed">
        <color auto="1"/>
      </top>
      <bottom/>
      <diagonal/>
    </border>
  </borders>
  <cellStyleXfs count="15">
    <xf numFmtId="0" fontId="0" fillId="0" borderId="0">
      <alignment vertical="center"/>
    </xf>
    <xf numFmtId="0" fontId="9" fillId="0" borderId="0"/>
    <xf numFmtId="0" fontId="8" fillId="0" borderId="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38" fontId="9" fillId="0" borderId="0" applyFont="0" applyFill="0" applyBorder="0" applyAlignment="0" applyProtection="0">
      <alignment vertical="center"/>
    </xf>
    <xf numFmtId="38" fontId="24" fillId="0" borderId="0" applyFont="0" applyFill="0" applyBorder="0" applyAlignment="0" applyProtection="0">
      <alignment vertical="center"/>
    </xf>
    <xf numFmtId="0" fontId="7" fillId="0" borderId="0">
      <alignment vertical="center"/>
    </xf>
    <xf numFmtId="0" fontId="7" fillId="0" borderId="0">
      <alignment vertical="center"/>
    </xf>
    <xf numFmtId="9" fontId="9" fillId="0" borderId="0" applyFont="0" applyFill="0" applyBorder="0" applyAlignment="0" applyProtection="0">
      <alignment vertical="center"/>
    </xf>
    <xf numFmtId="0" fontId="6" fillId="0" borderId="0">
      <alignment vertical="center"/>
    </xf>
    <xf numFmtId="0" fontId="3" fillId="0" borderId="0">
      <alignment vertical="center"/>
    </xf>
  </cellStyleXfs>
  <cellXfs count="688">
    <xf numFmtId="0" fontId="0" fillId="0" borderId="0" xfId="0">
      <alignment vertical="center"/>
    </xf>
    <xf numFmtId="0" fontId="16" fillId="0" borderId="0" xfId="1" applyFont="1" applyAlignment="1">
      <alignment vertical="center"/>
    </xf>
    <xf numFmtId="0" fontId="8" fillId="0" borderId="0" xfId="2">
      <alignment vertical="center"/>
    </xf>
    <xf numFmtId="0" fontId="11" fillId="0" borderId="0" xfId="1" applyFont="1" applyAlignment="1">
      <alignment vertical="center"/>
    </xf>
    <xf numFmtId="12" fontId="8" fillId="0" borderId="0" xfId="2" applyNumberFormat="1">
      <alignment vertical="center"/>
    </xf>
    <xf numFmtId="0" fontId="18" fillId="0" borderId="0" xfId="0" applyFont="1">
      <alignment vertical="center"/>
    </xf>
    <xf numFmtId="0" fontId="18" fillId="0" borderId="0" xfId="0" applyFont="1" applyAlignment="1">
      <alignment horizontal="right" vertical="center"/>
    </xf>
    <xf numFmtId="0" fontId="11" fillId="0" borderId="37" xfId="0" applyFont="1" applyBorder="1" applyAlignment="1">
      <alignment horizontal="distributed" vertical="center" justifyLastLine="1"/>
    </xf>
    <xf numFmtId="0" fontId="18" fillId="0" borderId="57" xfId="0" applyFont="1" applyBorder="1" applyAlignment="1">
      <alignment horizontal="distributed" vertical="center" wrapText="1" justifyLastLine="1"/>
    </xf>
    <xf numFmtId="0" fontId="18" fillId="0" borderId="3" xfId="0" applyFont="1" applyBorder="1" applyAlignment="1">
      <alignment horizontal="distributed" vertical="center" justifyLastLine="1"/>
    </xf>
    <xf numFmtId="0" fontId="18" fillId="0" borderId="37" xfId="0" applyFont="1" applyBorder="1" applyAlignment="1">
      <alignment horizontal="distributed" vertical="center" justifyLastLine="1"/>
    </xf>
    <xf numFmtId="0" fontId="18" fillId="0" borderId="16" xfId="0" applyFont="1" applyBorder="1" applyAlignment="1">
      <alignment horizontal="distributed" vertical="center" justifyLastLine="1"/>
    </xf>
    <xf numFmtId="179" fontId="18" fillId="0" borderId="17" xfId="0" applyNumberFormat="1" applyFont="1" applyBorder="1" applyAlignment="1">
      <alignment horizontal="right" vertical="center" shrinkToFit="1"/>
    </xf>
    <xf numFmtId="0" fontId="18" fillId="0" borderId="53" xfId="0" applyFont="1" applyBorder="1" applyAlignment="1">
      <alignment horizontal="left" vertical="center"/>
    </xf>
    <xf numFmtId="0" fontId="18" fillId="0" borderId="24" xfId="0" applyFont="1" applyBorder="1" applyAlignment="1">
      <alignment horizontal="distributed" vertical="center" justifyLastLine="1"/>
    </xf>
    <xf numFmtId="179" fontId="18" fillId="0" borderId="25" xfId="0" applyNumberFormat="1" applyFont="1" applyBorder="1" applyAlignment="1">
      <alignment horizontal="right" vertical="center" shrinkToFit="1"/>
    </xf>
    <xf numFmtId="0" fontId="18" fillId="0" borderId="58" xfId="0" applyFont="1" applyBorder="1" applyAlignment="1">
      <alignment horizontal="left" vertical="center"/>
    </xf>
    <xf numFmtId="0" fontId="18" fillId="0" borderId="22" xfId="0" applyFont="1" applyBorder="1">
      <alignment vertical="center"/>
    </xf>
    <xf numFmtId="0" fontId="18" fillId="0" borderId="20" xfId="0" applyFont="1" applyBorder="1">
      <alignment vertical="center"/>
    </xf>
    <xf numFmtId="178" fontId="18" fillId="0" borderId="0" xfId="0" applyNumberFormat="1" applyFont="1" applyAlignment="1">
      <alignment horizontal="right" vertical="center"/>
    </xf>
    <xf numFmtId="180" fontId="18" fillId="0" borderId="0" xfId="0" applyNumberFormat="1" applyFont="1">
      <alignment vertical="center"/>
    </xf>
    <xf numFmtId="178" fontId="18" fillId="0" borderId="0" xfId="0" applyNumberFormat="1" applyFont="1">
      <alignment vertical="center"/>
    </xf>
    <xf numFmtId="181" fontId="18" fillId="0" borderId="0" xfId="0" applyNumberFormat="1" applyFont="1">
      <alignment vertical="center"/>
    </xf>
    <xf numFmtId="0" fontId="18" fillId="0" borderId="19" xfId="0" applyFont="1" applyBorder="1" applyAlignment="1">
      <alignment horizontal="left" vertical="center"/>
    </xf>
    <xf numFmtId="0" fontId="18" fillId="0" borderId="0" xfId="0" applyFont="1" applyAlignment="1">
      <alignment horizontal="left" vertical="center"/>
    </xf>
    <xf numFmtId="0" fontId="7" fillId="0" borderId="0" xfId="11">
      <alignment vertical="center"/>
    </xf>
    <xf numFmtId="0" fontId="7" fillId="0" borderId="0" xfId="11" applyAlignment="1">
      <alignment horizontal="center" vertical="center"/>
    </xf>
    <xf numFmtId="0" fontId="32" fillId="0" borderId="0" xfId="11" applyFont="1" applyAlignment="1">
      <alignment horizontal="right" vertical="center"/>
    </xf>
    <xf numFmtId="0" fontId="33" fillId="0" borderId="0" xfId="11" applyFont="1" applyAlignment="1">
      <alignment horizontal="center" vertical="center"/>
    </xf>
    <xf numFmtId="0" fontId="34" fillId="0" borderId="0" xfId="11" applyFont="1" applyAlignment="1">
      <alignment horizontal="center" vertical="center" wrapText="1"/>
    </xf>
    <xf numFmtId="0" fontId="0" fillId="5" borderId="67" xfId="11" applyFont="1" applyFill="1" applyBorder="1" applyAlignment="1">
      <alignment horizontal="center" vertical="center"/>
    </xf>
    <xf numFmtId="0" fontId="0" fillId="5" borderId="68" xfId="11" applyFont="1" applyFill="1" applyBorder="1" applyAlignment="1">
      <alignment horizontal="center" vertical="center"/>
    </xf>
    <xf numFmtId="0" fontId="0" fillId="5" borderId="69" xfId="11" applyFont="1" applyFill="1" applyBorder="1" applyAlignment="1">
      <alignment horizontal="center" vertical="center" wrapText="1"/>
    </xf>
    <xf numFmtId="0" fontId="7" fillId="5" borderId="69" xfId="11" applyFill="1" applyBorder="1" applyAlignment="1">
      <alignment horizontal="center" vertical="center" wrapText="1"/>
    </xf>
    <xf numFmtId="0" fontId="0" fillId="5" borderId="70" xfId="11" applyFont="1" applyFill="1" applyBorder="1" applyAlignment="1">
      <alignment horizontal="center" vertical="center"/>
    </xf>
    <xf numFmtId="0" fontId="7" fillId="5" borderId="67" xfId="11" applyFill="1" applyBorder="1" applyAlignment="1">
      <alignment horizontal="center" vertical="center"/>
    </xf>
    <xf numFmtId="0" fontId="7" fillId="3" borderId="0" xfId="11" applyFill="1" applyAlignment="1">
      <alignment horizontal="center" vertical="center"/>
    </xf>
    <xf numFmtId="0" fontId="7" fillId="5" borderId="71" xfId="11" applyFill="1" applyBorder="1" applyAlignment="1">
      <alignment horizontal="center" vertical="center"/>
    </xf>
    <xf numFmtId="0" fontId="0" fillId="5" borderId="67" xfId="11" applyFont="1" applyFill="1" applyBorder="1" applyAlignment="1">
      <alignment horizontal="center" vertical="center" wrapText="1"/>
    </xf>
    <xf numFmtId="0" fontId="36" fillId="0" borderId="0" xfId="11" applyFont="1" applyAlignment="1">
      <alignment horizontal="center" vertical="center" wrapText="1"/>
    </xf>
    <xf numFmtId="0" fontId="36" fillId="5" borderId="72" xfId="11" applyFont="1" applyFill="1" applyBorder="1" applyAlignment="1">
      <alignment horizontal="center" vertical="center" wrapText="1"/>
    </xf>
    <xf numFmtId="0" fontId="36" fillId="5" borderId="30" xfId="11" applyFont="1" applyFill="1" applyBorder="1" applyAlignment="1">
      <alignment horizontal="center" vertical="center" wrapText="1"/>
    </xf>
    <xf numFmtId="0" fontId="36" fillId="5" borderId="62" xfId="11" applyFont="1" applyFill="1" applyBorder="1" applyAlignment="1">
      <alignment horizontal="center" vertical="center" wrapText="1"/>
    </xf>
    <xf numFmtId="0" fontId="36" fillId="5" borderId="73" xfId="11" applyFont="1" applyFill="1" applyBorder="1" applyAlignment="1">
      <alignment horizontal="center" vertical="center" wrapText="1"/>
    </xf>
    <xf numFmtId="0" fontId="36" fillId="3" borderId="0" xfId="11" applyFont="1" applyFill="1" applyAlignment="1">
      <alignment horizontal="center" vertical="center" wrapText="1"/>
    </xf>
    <xf numFmtId="0" fontId="37" fillId="0" borderId="0" xfId="11" applyFont="1" applyAlignment="1">
      <alignment vertical="center" wrapText="1"/>
    </xf>
    <xf numFmtId="0" fontId="36" fillId="5" borderId="49" xfId="11" applyFont="1" applyFill="1" applyBorder="1" applyAlignment="1">
      <alignment horizontal="center" vertical="center" wrapText="1"/>
    </xf>
    <xf numFmtId="0" fontId="38" fillId="0" borderId="0" xfId="11" applyFont="1">
      <alignment vertical="center"/>
    </xf>
    <xf numFmtId="0" fontId="7" fillId="0" borderId="74" xfId="11" applyBorder="1" applyAlignment="1">
      <alignment horizontal="center" vertical="center"/>
    </xf>
    <xf numFmtId="0" fontId="0" fillId="0" borderId="41" xfId="11" applyFont="1" applyBorder="1" applyAlignment="1">
      <alignment horizontal="left" vertical="center" wrapText="1"/>
    </xf>
    <xf numFmtId="0" fontId="0" fillId="0" borderId="13" xfId="11" applyFont="1" applyBorder="1" applyAlignment="1">
      <alignment horizontal="left" vertical="center" wrapText="1"/>
    </xf>
    <xf numFmtId="0" fontId="33" fillId="0" borderId="36" xfId="11" applyFont="1" applyBorder="1" applyAlignment="1">
      <alignment horizontal="left" vertical="center" wrapText="1"/>
    </xf>
    <xf numFmtId="38" fontId="7" fillId="0" borderId="13" xfId="8" applyFont="1" applyBorder="1">
      <alignment vertical="center"/>
    </xf>
    <xf numFmtId="38" fontId="7" fillId="3" borderId="13" xfId="8" applyFont="1" applyFill="1" applyBorder="1" applyAlignment="1">
      <alignment horizontal="right" vertical="center"/>
    </xf>
    <xf numFmtId="38" fontId="7" fillId="3" borderId="74" xfId="8" applyFont="1" applyFill="1" applyBorder="1" applyAlignment="1">
      <alignment horizontal="left" vertical="center" wrapText="1"/>
    </xf>
    <xf numFmtId="38" fontId="7" fillId="3" borderId="0" xfId="8" applyFont="1" applyFill="1" applyBorder="1" applyAlignment="1">
      <alignment horizontal="left" vertical="center" wrapText="1"/>
    </xf>
    <xf numFmtId="0" fontId="7" fillId="0" borderId="76" xfId="11" applyBorder="1" applyAlignment="1">
      <alignment horizontal="center" vertical="center"/>
    </xf>
    <xf numFmtId="0" fontId="0" fillId="0" borderId="17" xfId="11" applyFont="1" applyBorder="1" applyAlignment="1">
      <alignment horizontal="left" vertical="center" wrapText="1"/>
    </xf>
    <xf numFmtId="0" fontId="0" fillId="0" borderId="38" xfId="11" applyFont="1" applyBorder="1" applyAlignment="1">
      <alignment horizontal="left" vertical="center" wrapText="1"/>
    </xf>
    <xf numFmtId="0" fontId="33" fillId="0" borderId="13" xfId="11" applyFont="1" applyBorder="1" applyAlignment="1">
      <alignment horizontal="left" vertical="center" wrapText="1"/>
    </xf>
    <xf numFmtId="38" fontId="7" fillId="0" borderId="38" xfId="8" applyFont="1" applyBorder="1">
      <alignment vertical="center"/>
    </xf>
    <xf numFmtId="38" fontId="7" fillId="3" borderId="38" xfId="8" applyFont="1" applyFill="1" applyBorder="1" applyAlignment="1">
      <alignment horizontal="right" vertical="center"/>
    </xf>
    <xf numFmtId="38" fontId="7" fillId="3" borderId="76" xfId="8" applyFont="1" applyFill="1" applyBorder="1" applyAlignment="1">
      <alignment horizontal="left" vertical="center" wrapText="1"/>
    </xf>
    <xf numFmtId="38" fontId="7" fillId="6" borderId="76" xfId="11" applyNumberFormat="1" applyFill="1" applyBorder="1">
      <alignment vertical="center"/>
    </xf>
    <xf numFmtId="0" fontId="7" fillId="0" borderId="17" xfId="11" applyBorder="1" applyAlignment="1">
      <alignment horizontal="left" vertical="center" wrapText="1"/>
    </xf>
    <xf numFmtId="0" fontId="7" fillId="0" borderId="38" xfId="11" applyBorder="1" applyAlignment="1">
      <alignment horizontal="left" vertical="center" wrapText="1"/>
    </xf>
    <xf numFmtId="0" fontId="7" fillId="0" borderId="77" xfId="11" applyBorder="1" applyAlignment="1">
      <alignment horizontal="center" vertical="center"/>
    </xf>
    <xf numFmtId="0" fontId="7" fillId="0" borderId="10" xfId="11" applyBorder="1" applyAlignment="1">
      <alignment horizontal="left" vertical="center" wrapText="1"/>
    </xf>
    <xf numFmtId="0" fontId="7" fillId="0" borderId="47" xfId="11" applyBorder="1" applyAlignment="1">
      <alignment horizontal="left" vertical="center" wrapText="1"/>
    </xf>
    <xf numFmtId="0" fontId="33" fillId="0" borderId="62" xfId="11" applyFont="1" applyBorder="1" applyAlignment="1">
      <alignment horizontal="left" vertical="center" wrapText="1"/>
    </xf>
    <xf numFmtId="38" fontId="7" fillId="0" borderId="47" xfId="8" applyFont="1" applyBorder="1">
      <alignment vertical="center"/>
    </xf>
    <xf numFmtId="38" fontId="7" fillId="3" borderId="47" xfId="8" applyFont="1" applyFill="1" applyBorder="1" applyAlignment="1">
      <alignment horizontal="right" vertical="center"/>
    </xf>
    <xf numFmtId="38" fontId="7" fillId="3" borderId="77" xfId="8" applyFont="1" applyFill="1" applyBorder="1" applyAlignment="1">
      <alignment horizontal="left" vertical="center" wrapText="1"/>
    </xf>
    <xf numFmtId="0" fontId="25" fillId="0" borderId="0" xfId="11" applyFont="1" applyAlignment="1">
      <alignment horizontal="distributed" vertical="center" justifyLastLine="1"/>
    </xf>
    <xf numFmtId="38" fontId="7" fillId="6" borderId="78" xfId="11" applyNumberFormat="1" applyFill="1" applyBorder="1">
      <alignment vertical="center"/>
    </xf>
    <xf numFmtId="38" fontId="7" fillId="0" borderId="0" xfId="11" applyNumberFormat="1">
      <alignment vertical="center"/>
    </xf>
    <xf numFmtId="0" fontId="34" fillId="0" borderId="0" xfId="11" applyFont="1" applyAlignment="1">
      <alignment vertical="top"/>
    </xf>
    <xf numFmtId="0" fontId="34" fillId="0" borderId="0" xfId="11" applyFont="1" applyAlignment="1">
      <alignment horizontal="center" vertical="top"/>
    </xf>
    <xf numFmtId="0" fontId="39" fillId="0" borderId="0" xfId="11" applyFont="1" applyAlignment="1">
      <alignment horizontal="distributed" vertical="top" justifyLastLine="1"/>
    </xf>
    <xf numFmtId="38" fontId="34" fillId="0" borderId="0" xfId="11" applyNumberFormat="1" applyFont="1" applyAlignment="1">
      <alignment vertical="top"/>
    </xf>
    <xf numFmtId="0" fontId="33" fillId="0" borderId="0" xfId="11" applyFont="1" applyAlignment="1">
      <alignment horizontal="center"/>
    </xf>
    <xf numFmtId="0" fontId="35" fillId="0" borderId="0" xfId="11" applyFont="1" applyAlignment="1">
      <alignment horizontal="center"/>
    </xf>
    <xf numFmtId="38" fontId="0" fillId="8" borderId="78" xfId="8" applyFont="1" applyFill="1" applyBorder="1" applyAlignment="1">
      <alignment horizontal="right" vertical="center"/>
    </xf>
    <xf numFmtId="0" fontId="0" fillId="0" borderId="0" xfId="11" applyFont="1">
      <alignment vertical="center"/>
    </xf>
    <xf numFmtId="0" fontId="34" fillId="4" borderId="38" xfId="11" applyFont="1" applyFill="1" applyBorder="1" applyAlignment="1">
      <alignment horizontal="center" vertical="center"/>
    </xf>
    <xf numFmtId="0" fontId="41" fillId="4" borderId="38" xfId="11" applyFont="1" applyFill="1" applyBorder="1" applyAlignment="1">
      <alignment horizontal="center" vertical="center"/>
    </xf>
    <xf numFmtId="10" fontId="7" fillId="0" borderId="38" xfId="11" applyNumberFormat="1" applyBorder="1">
      <alignment vertical="center"/>
    </xf>
    <xf numFmtId="0" fontId="45" fillId="3" borderId="0" xfId="0" applyFont="1" applyFill="1">
      <alignment vertical="center"/>
    </xf>
    <xf numFmtId="0" fontId="45" fillId="3" borderId="0" xfId="0" applyFont="1" applyFill="1" applyAlignment="1">
      <alignment horizontal="left" vertical="center" wrapText="1"/>
    </xf>
    <xf numFmtId="0" fontId="45" fillId="3" borderId="0" xfId="0" applyFont="1" applyFill="1" applyAlignment="1">
      <alignment vertical="center" wrapText="1"/>
    </xf>
    <xf numFmtId="0" fontId="46" fillId="0" borderId="0" xfId="0" applyFont="1" applyAlignment="1">
      <alignment vertical="center" wrapText="1"/>
    </xf>
    <xf numFmtId="0" fontId="9" fillId="0" borderId="0" xfId="0" applyFont="1" applyAlignment="1">
      <alignment vertical="center" wrapText="1"/>
    </xf>
    <xf numFmtId="0" fontId="46" fillId="3" borderId="0" xfId="0" applyFont="1" applyFill="1" applyAlignment="1">
      <alignment horizontal="left" vertical="center" wrapText="1"/>
    </xf>
    <xf numFmtId="0" fontId="0" fillId="0" borderId="0" xfId="0" applyAlignment="1">
      <alignment horizontal="right" vertical="center" wrapText="1"/>
    </xf>
    <xf numFmtId="0" fontId="0" fillId="0" borderId="0" xfId="0" applyAlignment="1">
      <alignment horizontal="center" vertical="center" wrapText="1"/>
    </xf>
    <xf numFmtId="49" fontId="0" fillId="3" borderId="0" xfId="0" applyNumberFormat="1" applyFill="1" applyAlignment="1">
      <alignment horizontal="center" vertical="center" wrapText="1"/>
    </xf>
    <xf numFmtId="0" fontId="9" fillId="3" borderId="0" xfId="0" applyFont="1" applyFill="1" applyAlignment="1">
      <alignment horizontal="left" vertical="center" wrapText="1"/>
    </xf>
    <xf numFmtId="0" fontId="9" fillId="3" borderId="0" xfId="0" applyFont="1" applyFill="1" applyAlignment="1">
      <alignment vertical="center" wrapText="1"/>
    </xf>
    <xf numFmtId="0" fontId="0" fillId="3" borderId="0" xfId="0" applyFill="1" applyAlignment="1">
      <alignment horizontal="left" vertical="center" wrapText="1"/>
    </xf>
    <xf numFmtId="0" fontId="9" fillId="9" borderId="0" xfId="0" applyFont="1" applyFill="1" applyAlignment="1">
      <alignment vertical="center" wrapText="1"/>
    </xf>
    <xf numFmtId="0" fontId="49" fillId="9" borderId="0" xfId="0" applyFont="1" applyFill="1">
      <alignment vertical="center"/>
    </xf>
    <xf numFmtId="0" fontId="15" fillId="9" borderId="0" xfId="0" applyFont="1" applyFill="1" applyAlignment="1">
      <alignment vertical="center" wrapText="1"/>
    </xf>
    <xf numFmtId="0" fontId="9" fillId="9" borderId="0" xfId="0" applyFont="1" applyFill="1" applyAlignment="1">
      <alignment horizontal="center" vertical="center" wrapText="1"/>
    </xf>
    <xf numFmtId="0" fontId="0" fillId="9" borderId="0" xfId="0" applyFill="1" applyAlignment="1">
      <alignment horizontal="left" vertical="center" wrapText="1"/>
    </xf>
    <xf numFmtId="0" fontId="9" fillId="9" borderId="0" xfId="0" applyFont="1" applyFill="1" applyAlignment="1">
      <alignment horizontal="left" vertical="center" wrapText="1"/>
    </xf>
    <xf numFmtId="0" fontId="51" fillId="9" borderId="0" xfId="0" applyFont="1" applyFill="1">
      <alignment vertical="center"/>
    </xf>
    <xf numFmtId="0" fontId="19" fillId="9" borderId="0" xfId="0" applyFont="1" applyFill="1" applyAlignment="1">
      <alignment horizontal="left" vertical="center" wrapText="1"/>
    </xf>
    <xf numFmtId="0" fontId="0" fillId="9" borderId="0" xfId="0" applyFill="1" applyAlignment="1">
      <alignment vertical="center" wrapText="1"/>
    </xf>
    <xf numFmtId="0" fontId="9" fillId="0" borderId="20" xfId="0" applyFont="1" applyBorder="1" applyAlignment="1">
      <alignment vertical="center" wrapText="1"/>
    </xf>
    <xf numFmtId="0" fontId="0" fillId="0" borderId="20" xfId="0" applyBorder="1" applyAlignment="1">
      <alignment horizontal="right" vertical="center" wrapText="1"/>
    </xf>
    <xf numFmtId="0" fontId="0" fillId="0" borderId="34" xfId="0" applyBorder="1" applyAlignment="1">
      <alignment horizontal="center" vertical="center" wrapText="1"/>
    </xf>
    <xf numFmtId="0" fontId="0" fillId="0" borderId="54" xfId="0" applyBorder="1" applyAlignment="1">
      <alignment horizontal="center" vertical="center" wrapText="1"/>
    </xf>
    <xf numFmtId="0" fontId="0" fillId="0" borderId="96" xfId="0" applyBorder="1" applyAlignment="1">
      <alignment horizontal="center" vertical="center" wrapText="1"/>
    </xf>
    <xf numFmtId="0" fontId="0" fillId="0" borderId="97" xfId="0" applyBorder="1" applyAlignment="1">
      <alignment horizontal="center" vertical="center" wrapText="1"/>
    </xf>
    <xf numFmtId="0" fontId="0" fillId="0" borderId="55" xfId="0" applyBorder="1" applyAlignment="1">
      <alignment horizontal="center" vertical="center" wrapText="1"/>
    </xf>
    <xf numFmtId="0" fontId="0" fillId="0" borderId="35" xfId="0" applyBorder="1" applyAlignment="1">
      <alignment horizontal="center" vertical="center" wrapText="1"/>
    </xf>
    <xf numFmtId="0" fontId="15" fillId="0" borderId="72" xfId="0" applyFont="1" applyBorder="1" applyAlignment="1">
      <alignment horizontal="right" vertical="center" wrapText="1"/>
    </xf>
    <xf numFmtId="0" fontId="15" fillId="0" borderId="90" xfId="0" applyFont="1" applyBorder="1" applyAlignment="1">
      <alignment horizontal="right" vertical="center" wrapText="1"/>
    </xf>
    <xf numFmtId="0" fontId="15" fillId="0" borderId="61" xfId="0" applyFont="1" applyBorder="1" applyAlignment="1">
      <alignment horizontal="right" vertical="center" wrapText="1"/>
    </xf>
    <xf numFmtId="0" fontId="15" fillId="0" borderId="63" xfId="0" applyFont="1" applyBorder="1" applyAlignment="1">
      <alignment horizontal="right" vertical="center" wrapText="1"/>
    </xf>
    <xf numFmtId="0" fontId="15" fillId="0" borderId="100" xfId="0" applyFont="1" applyBorder="1" applyAlignment="1">
      <alignment horizontal="right" vertical="center" wrapText="1"/>
    </xf>
    <xf numFmtId="0" fontId="15" fillId="0" borderId="101" xfId="0" applyFont="1" applyBorder="1" applyAlignment="1">
      <alignment horizontal="right" vertical="center" wrapText="1"/>
    </xf>
    <xf numFmtId="0" fontId="15" fillId="0" borderId="102" xfId="0" applyFont="1" applyBorder="1" applyAlignment="1">
      <alignment horizontal="right" vertical="center" wrapText="1"/>
    </xf>
    <xf numFmtId="0" fontId="15" fillId="0" borderId="73" xfId="0" applyFont="1" applyBorder="1" applyAlignment="1">
      <alignment horizontal="right" vertical="center" wrapText="1"/>
    </xf>
    <xf numFmtId="0" fontId="15" fillId="0" borderId="95" xfId="0" applyFont="1" applyBorder="1" applyAlignment="1">
      <alignment horizontal="right" vertical="center" wrapText="1"/>
    </xf>
    <xf numFmtId="0" fontId="15" fillId="2" borderId="104" xfId="0" applyFont="1" applyFill="1" applyBorder="1" applyAlignment="1" applyProtection="1">
      <alignment horizontal="center" vertical="center" wrapText="1"/>
      <protection locked="0"/>
    </xf>
    <xf numFmtId="183" fontId="15" fillId="7" borderId="104" xfId="8" applyNumberFormat="1" applyFont="1" applyFill="1" applyBorder="1" applyAlignment="1" applyProtection="1">
      <alignment vertical="center" wrapText="1"/>
      <protection locked="0"/>
    </xf>
    <xf numFmtId="183" fontId="15" fillId="10" borderId="104" xfId="8" applyNumberFormat="1" applyFont="1" applyFill="1" applyBorder="1" applyAlignment="1">
      <alignment vertical="center" wrapText="1"/>
    </xf>
    <xf numFmtId="183" fontId="15" fillId="7" borderId="80" xfId="8" applyNumberFormat="1" applyFont="1" applyFill="1" applyBorder="1" applyAlignment="1" applyProtection="1">
      <alignment vertical="center" wrapText="1"/>
      <protection locked="0"/>
    </xf>
    <xf numFmtId="183" fontId="15" fillId="11" borderId="32" xfId="8" applyNumberFormat="1" applyFont="1" applyFill="1" applyBorder="1" applyAlignment="1">
      <alignment vertical="center" wrapText="1"/>
    </xf>
    <xf numFmtId="183" fontId="15" fillId="7" borderId="34" xfId="8" applyNumberFormat="1" applyFont="1" applyFill="1" applyBorder="1" applyAlignment="1" applyProtection="1">
      <alignment vertical="center" wrapText="1"/>
      <protection locked="0"/>
    </xf>
    <xf numFmtId="183" fontId="15" fillId="7" borderId="54" xfId="8" applyNumberFormat="1" applyFont="1" applyFill="1" applyBorder="1" applyAlignment="1" applyProtection="1">
      <alignment vertical="center" wrapText="1"/>
      <protection locked="0"/>
    </xf>
    <xf numFmtId="183" fontId="15" fillId="7" borderId="96" xfId="8" applyNumberFormat="1" applyFont="1" applyFill="1" applyBorder="1" applyAlignment="1" applyProtection="1">
      <alignment vertical="center" wrapText="1"/>
      <protection locked="0"/>
    </xf>
    <xf numFmtId="183" fontId="15" fillId="7" borderId="97" xfId="8" applyNumberFormat="1" applyFont="1" applyFill="1" applyBorder="1" applyAlignment="1" applyProtection="1">
      <alignment vertical="center" wrapText="1"/>
      <protection locked="0"/>
    </xf>
    <xf numFmtId="183" fontId="15" fillId="7" borderId="55" xfId="8" applyNumberFormat="1" applyFont="1" applyFill="1" applyBorder="1" applyAlignment="1" applyProtection="1">
      <alignment vertical="center" wrapText="1"/>
      <protection locked="0"/>
    </xf>
    <xf numFmtId="183" fontId="15" fillId="7" borderId="35" xfId="8" applyNumberFormat="1" applyFont="1" applyFill="1" applyBorder="1" applyAlignment="1" applyProtection="1">
      <alignment vertical="center" wrapText="1"/>
      <protection locked="0"/>
    </xf>
    <xf numFmtId="183" fontId="15" fillId="11" borderId="105" xfId="8" applyNumberFormat="1" applyFont="1" applyFill="1" applyBorder="1" applyAlignment="1">
      <alignment vertical="center" wrapText="1"/>
    </xf>
    <xf numFmtId="0" fontId="9" fillId="0" borderId="38" xfId="0" applyFont="1" applyBorder="1" applyAlignment="1">
      <alignment vertical="center" wrapText="1"/>
    </xf>
    <xf numFmtId="0" fontId="15" fillId="2" borderId="76" xfId="0" applyFont="1" applyFill="1" applyBorder="1" applyAlignment="1" applyProtection="1">
      <alignment horizontal="center" vertical="center" wrapText="1"/>
      <protection locked="0"/>
    </xf>
    <xf numFmtId="183" fontId="15" fillId="7" borderId="76" xfId="8" applyNumberFormat="1" applyFont="1" applyFill="1" applyBorder="1" applyAlignment="1" applyProtection="1">
      <alignment vertical="center" wrapText="1"/>
      <protection locked="0"/>
    </xf>
    <xf numFmtId="183" fontId="15" fillId="10" borderId="76" xfId="8" applyNumberFormat="1" applyFont="1" applyFill="1" applyBorder="1" applyAlignment="1">
      <alignment vertical="center" wrapText="1"/>
    </xf>
    <xf numFmtId="183" fontId="15" fillId="11" borderId="17" xfId="8" applyNumberFormat="1" applyFont="1" applyFill="1" applyBorder="1" applyAlignment="1">
      <alignment vertical="center" wrapText="1"/>
    </xf>
    <xf numFmtId="183" fontId="15" fillId="7" borderId="37" xfId="8" applyNumberFormat="1" applyFont="1" applyFill="1" applyBorder="1" applyAlignment="1" applyProtection="1">
      <alignment vertical="center" wrapText="1"/>
      <protection locked="0"/>
    </xf>
    <xf numFmtId="183" fontId="15" fillId="7" borderId="16" xfId="8" applyNumberFormat="1" applyFont="1" applyFill="1" applyBorder="1" applyAlignment="1" applyProtection="1">
      <alignment vertical="center" wrapText="1"/>
      <protection locked="0"/>
    </xf>
    <xf numFmtId="183" fontId="15" fillId="7" borderId="107" xfId="8" applyNumberFormat="1" applyFont="1" applyFill="1" applyBorder="1" applyAlignment="1" applyProtection="1">
      <alignment vertical="center" wrapText="1"/>
      <protection locked="0"/>
    </xf>
    <xf numFmtId="183" fontId="15" fillId="7" borderId="108" xfId="8" applyNumberFormat="1" applyFont="1" applyFill="1" applyBorder="1" applyAlignment="1" applyProtection="1">
      <alignment vertical="center" wrapText="1"/>
      <protection locked="0"/>
    </xf>
    <xf numFmtId="183" fontId="15" fillId="7" borderId="39" xfId="8" applyNumberFormat="1" applyFont="1" applyFill="1" applyBorder="1" applyAlignment="1" applyProtection="1">
      <alignment vertical="center" wrapText="1"/>
      <protection locked="0"/>
    </xf>
    <xf numFmtId="183" fontId="15" fillId="7" borderId="42" xfId="8" applyNumberFormat="1" applyFont="1" applyFill="1" applyBorder="1" applyAlignment="1" applyProtection="1">
      <alignment vertical="center" wrapText="1"/>
      <protection locked="0"/>
    </xf>
    <xf numFmtId="183" fontId="15" fillId="11" borderId="109" xfId="8" applyNumberFormat="1" applyFont="1" applyFill="1" applyBorder="1" applyAlignment="1">
      <alignment vertical="center" wrapText="1"/>
    </xf>
    <xf numFmtId="0" fontId="15" fillId="2" borderId="77" xfId="0" applyFont="1" applyFill="1" applyBorder="1" applyAlignment="1" applyProtection="1">
      <alignment horizontal="center" vertical="center" wrapText="1"/>
      <protection locked="0"/>
    </xf>
    <xf numFmtId="183" fontId="15" fillId="7" borderId="72" xfId="8" applyNumberFormat="1" applyFont="1" applyFill="1" applyBorder="1" applyAlignment="1" applyProtection="1">
      <alignment vertical="center" wrapText="1"/>
      <protection locked="0"/>
    </xf>
    <xf numFmtId="183" fontId="15" fillId="10" borderId="72" xfId="8" applyNumberFormat="1" applyFont="1" applyFill="1" applyBorder="1" applyAlignment="1">
      <alignment vertical="center" wrapText="1"/>
    </xf>
    <xf numFmtId="183" fontId="15" fillId="7" borderId="77" xfId="8" applyNumberFormat="1" applyFont="1" applyFill="1" applyBorder="1" applyAlignment="1" applyProtection="1">
      <alignment vertical="center" wrapText="1"/>
      <protection locked="0"/>
    </xf>
    <xf numFmtId="183" fontId="15" fillId="11" borderId="10" xfId="8" applyNumberFormat="1" applyFont="1" applyFill="1" applyBorder="1" applyAlignment="1">
      <alignment vertical="center" wrapText="1"/>
    </xf>
    <xf numFmtId="183" fontId="15" fillId="7" borderId="61" xfId="8" applyNumberFormat="1" applyFont="1" applyFill="1" applyBorder="1" applyAlignment="1" applyProtection="1">
      <alignment vertical="center" wrapText="1"/>
      <protection locked="0"/>
    </xf>
    <xf numFmtId="183" fontId="15" fillId="7" borderId="63" xfId="8" applyNumberFormat="1" applyFont="1" applyFill="1" applyBorder="1" applyAlignment="1" applyProtection="1">
      <alignment vertical="center" wrapText="1"/>
      <protection locked="0"/>
    </xf>
    <xf numFmtId="183" fontId="15" fillId="7" borderId="100" xfId="8" applyNumberFormat="1" applyFont="1" applyFill="1" applyBorder="1" applyAlignment="1" applyProtection="1">
      <alignment vertical="center" wrapText="1"/>
      <protection locked="0"/>
    </xf>
    <xf numFmtId="183" fontId="15" fillId="7" borderId="101" xfId="8" applyNumberFormat="1" applyFont="1" applyFill="1" applyBorder="1" applyAlignment="1" applyProtection="1">
      <alignment vertical="center" wrapText="1"/>
      <protection locked="0"/>
    </xf>
    <xf numFmtId="183" fontId="15" fillId="7" borderId="102" xfId="8" applyNumberFormat="1" applyFont="1" applyFill="1" applyBorder="1" applyAlignment="1" applyProtection="1">
      <alignment vertical="center" wrapText="1"/>
      <protection locked="0"/>
    </xf>
    <xf numFmtId="183" fontId="15" fillId="7" borderId="73" xfId="8" applyNumberFormat="1" applyFont="1" applyFill="1" applyBorder="1" applyAlignment="1" applyProtection="1">
      <alignment vertical="center" wrapText="1"/>
      <protection locked="0"/>
    </xf>
    <xf numFmtId="183" fontId="15" fillId="11" borderId="111" xfId="8" applyNumberFormat="1" applyFont="1" applyFill="1" applyBorder="1" applyAlignment="1">
      <alignment vertical="center" wrapText="1"/>
    </xf>
    <xf numFmtId="0" fontId="15" fillId="0" borderId="81" xfId="0" applyFont="1" applyBorder="1" applyAlignment="1">
      <alignment horizontal="center" vertical="center" wrapText="1"/>
    </xf>
    <xf numFmtId="183" fontId="15" fillId="11" borderId="113" xfId="8" applyNumberFormat="1" applyFont="1" applyFill="1" applyBorder="1" applyAlignment="1">
      <alignment vertical="center" wrapText="1"/>
    </xf>
    <xf numFmtId="183" fontId="15" fillId="11" borderId="81" xfId="8" applyNumberFormat="1" applyFont="1" applyFill="1" applyBorder="1" applyAlignment="1">
      <alignment vertical="center" wrapText="1"/>
    </xf>
    <xf numFmtId="183" fontId="15" fillId="11" borderId="114" xfId="8" applyNumberFormat="1" applyFont="1" applyFill="1" applyBorder="1" applyAlignment="1">
      <alignment vertical="center" wrapText="1"/>
    </xf>
    <xf numFmtId="183" fontId="15" fillId="11" borderId="115" xfId="8" applyNumberFormat="1" applyFont="1" applyFill="1" applyBorder="1" applyAlignment="1">
      <alignment vertical="center" wrapText="1"/>
    </xf>
    <xf numFmtId="183" fontId="15" fillId="11" borderId="116" xfId="8" applyNumberFormat="1" applyFont="1" applyFill="1" applyBorder="1" applyAlignment="1">
      <alignment vertical="center" wrapText="1"/>
    </xf>
    <xf numFmtId="183" fontId="15" fillId="11" borderId="117" xfId="8" applyNumberFormat="1" applyFont="1" applyFill="1" applyBorder="1" applyAlignment="1">
      <alignment vertical="center" wrapText="1"/>
    </xf>
    <xf numFmtId="183" fontId="15" fillId="11" borderId="118" xfId="8" applyNumberFormat="1" applyFont="1" applyFill="1" applyBorder="1" applyAlignment="1">
      <alignment vertical="center" wrapText="1"/>
    </xf>
    <xf numFmtId="183" fontId="15" fillId="11" borderId="119" xfId="8" applyNumberFormat="1" applyFont="1" applyFill="1" applyBorder="1" applyAlignment="1">
      <alignment vertical="center" wrapText="1"/>
    </xf>
    <xf numFmtId="183" fontId="15" fillId="11" borderId="120" xfId="8" applyNumberFormat="1" applyFont="1" applyFill="1" applyBorder="1" applyAlignment="1">
      <alignment vertical="center" wrapText="1"/>
    </xf>
    <xf numFmtId="0" fontId="15" fillId="9" borderId="0" xfId="0" applyFont="1" applyFill="1" applyAlignment="1">
      <alignment horizontal="center" vertical="center" wrapText="1"/>
    </xf>
    <xf numFmtId="38" fontId="15" fillId="9" borderId="0" xfId="8" applyFont="1" applyFill="1" applyBorder="1" applyAlignment="1">
      <alignment vertical="center" wrapText="1"/>
    </xf>
    <xf numFmtId="38" fontId="15" fillId="9" borderId="121" xfId="8" applyFont="1" applyFill="1" applyBorder="1" applyAlignment="1">
      <alignment vertical="center" wrapText="1"/>
    </xf>
    <xf numFmtId="38" fontId="15" fillId="9" borderId="122" xfId="8" applyFont="1" applyFill="1" applyBorder="1" applyAlignment="1">
      <alignment vertical="center" wrapText="1"/>
    </xf>
    <xf numFmtId="38" fontId="15" fillId="9" borderId="123" xfId="8" applyFont="1" applyFill="1" applyBorder="1" applyAlignment="1">
      <alignment vertical="center" wrapText="1"/>
    </xf>
    <xf numFmtId="38" fontId="15" fillId="9" borderId="124" xfId="8" applyFont="1" applyFill="1" applyBorder="1" applyAlignment="1">
      <alignment vertical="center" wrapText="1"/>
    </xf>
    <xf numFmtId="38" fontId="15" fillId="0" borderId="125" xfId="8" applyFont="1" applyFill="1" applyBorder="1" applyAlignment="1">
      <alignment vertical="center" wrapText="1"/>
    </xf>
    <xf numFmtId="38" fontId="15" fillId="0" borderId="128" xfId="8" applyFont="1" applyFill="1" applyBorder="1" applyAlignment="1">
      <alignment horizontal="center" vertical="center" wrapText="1"/>
    </xf>
    <xf numFmtId="38" fontId="15" fillId="0" borderId="129" xfId="8" applyFont="1" applyFill="1" applyBorder="1" applyAlignment="1">
      <alignment horizontal="center" vertical="center" wrapText="1"/>
    </xf>
    <xf numFmtId="0" fontId="46" fillId="9" borderId="0" xfId="0" applyFont="1" applyFill="1" applyAlignment="1">
      <alignment vertical="center" wrapText="1"/>
    </xf>
    <xf numFmtId="0" fontId="57" fillId="9" borderId="0" xfId="0" applyFont="1" applyFill="1">
      <alignment vertical="center"/>
    </xf>
    <xf numFmtId="0" fontId="59" fillId="9" borderId="0" xfId="0" applyFont="1" applyFill="1">
      <alignment vertical="center"/>
    </xf>
    <xf numFmtId="0" fontId="15" fillId="9" borderId="81" xfId="0" applyFont="1" applyFill="1" applyBorder="1" applyAlignment="1">
      <alignment wrapText="1"/>
    </xf>
    <xf numFmtId="0" fontId="15" fillId="9" borderId="81" xfId="0" applyFont="1" applyFill="1" applyBorder="1" applyAlignment="1">
      <alignment horizontal="right" wrapText="1"/>
    </xf>
    <xf numFmtId="0" fontId="15" fillId="10" borderId="104" xfId="0" applyFont="1" applyFill="1" applyBorder="1" applyAlignment="1">
      <alignment horizontal="center" vertical="center" wrapText="1"/>
    </xf>
    <xf numFmtId="0" fontId="15" fillId="10" borderId="76" xfId="0" applyFont="1" applyFill="1" applyBorder="1" applyAlignment="1">
      <alignment horizontal="center" vertical="center" wrapText="1"/>
    </xf>
    <xf numFmtId="0" fontId="15" fillId="10" borderId="77" xfId="0" applyFont="1" applyFill="1" applyBorder="1" applyAlignment="1">
      <alignment horizontal="center" vertical="center" wrapText="1"/>
    </xf>
    <xf numFmtId="0" fontId="19" fillId="9" borderId="0" xfId="0" applyFont="1" applyFill="1">
      <alignment vertical="center"/>
    </xf>
    <xf numFmtId="0" fontId="60" fillId="9" borderId="0" xfId="0" applyFont="1" applyFill="1" applyAlignment="1">
      <alignment vertical="center" wrapText="1"/>
    </xf>
    <xf numFmtId="0" fontId="61" fillId="9" borderId="81" xfId="0" applyFont="1" applyFill="1" applyBorder="1">
      <alignment vertical="center"/>
    </xf>
    <xf numFmtId="0" fontId="51" fillId="9" borderId="81" xfId="0" applyFont="1" applyFill="1" applyBorder="1">
      <alignment vertical="center"/>
    </xf>
    <xf numFmtId="0" fontId="9" fillId="0" borderId="20" xfId="0" applyFont="1" applyBorder="1" applyAlignment="1">
      <alignment vertical="center" shrinkToFit="1"/>
    </xf>
    <xf numFmtId="0" fontId="9" fillId="0" borderId="20" xfId="0" applyFont="1" applyBorder="1" applyAlignment="1">
      <alignment horizontal="right" vertical="center" wrapText="1"/>
    </xf>
    <xf numFmtId="0" fontId="9" fillId="0" borderId="34" xfId="0" applyFont="1" applyBorder="1" applyAlignment="1">
      <alignment horizontal="center" vertical="center" wrapText="1"/>
    </xf>
    <xf numFmtId="0" fontId="9" fillId="0" borderId="35" xfId="0" applyFont="1" applyBorder="1" applyAlignment="1">
      <alignment horizontal="center" vertical="center" wrapText="1"/>
    </xf>
    <xf numFmtId="0" fontId="15" fillId="10" borderId="80" xfId="0" applyFont="1" applyFill="1" applyBorder="1" applyAlignment="1">
      <alignment horizontal="center" vertical="center" wrapText="1"/>
    </xf>
    <xf numFmtId="184" fontId="15" fillId="7" borderId="104" xfId="8" applyNumberFormat="1" applyFont="1" applyFill="1" applyBorder="1" applyAlignment="1" applyProtection="1">
      <alignment vertical="center" shrinkToFit="1"/>
      <protection locked="0"/>
    </xf>
    <xf numFmtId="184" fontId="15" fillId="10" borderId="104" xfId="8" applyNumberFormat="1" applyFont="1" applyFill="1" applyBorder="1" applyAlignment="1">
      <alignment vertical="center" shrinkToFit="1"/>
    </xf>
    <xf numFmtId="184" fontId="15" fillId="7" borderId="80" xfId="8" applyNumberFormat="1" applyFont="1" applyFill="1" applyBorder="1" applyAlignment="1" applyProtection="1">
      <alignment vertical="center" shrinkToFit="1"/>
      <protection locked="0"/>
    </xf>
    <xf numFmtId="184" fontId="15" fillId="11" borderId="0" xfId="8" applyNumberFormat="1" applyFont="1" applyFill="1" applyBorder="1" applyAlignment="1">
      <alignment vertical="center" shrinkToFit="1"/>
    </xf>
    <xf numFmtId="184" fontId="15" fillId="7" borderId="34" xfId="8" applyNumberFormat="1" applyFont="1" applyFill="1" applyBorder="1" applyAlignment="1" applyProtection="1">
      <alignment vertical="center" shrinkToFit="1"/>
      <protection locked="0"/>
    </xf>
    <xf numFmtId="184" fontId="15" fillId="7" borderId="35" xfId="8" applyNumberFormat="1" applyFont="1" applyFill="1" applyBorder="1" applyAlignment="1" applyProtection="1">
      <alignment vertical="center" shrinkToFit="1"/>
      <protection locked="0"/>
    </xf>
    <xf numFmtId="184" fontId="15" fillId="11" borderId="105" xfId="8" applyNumberFormat="1" applyFont="1" applyFill="1" applyBorder="1" applyAlignment="1">
      <alignment vertical="center" shrinkToFit="1"/>
    </xf>
    <xf numFmtId="0" fontId="15" fillId="10" borderId="74" xfId="0" applyFont="1" applyFill="1" applyBorder="1" applyAlignment="1">
      <alignment horizontal="center" vertical="center" wrapText="1"/>
    </xf>
    <xf numFmtId="184" fontId="15" fillId="7" borderId="76" xfId="8" applyNumberFormat="1" applyFont="1" applyFill="1" applyBorder="1" applyAlignment="1" applyProtection="1">
      <alignment vertical="center" shrinkToFit="1"/>
      <protection locked="0"/>
    </xf>
    <xf numFmtId="184" fontId="15" fillId="10" borderId="76" xfId="8" applyNumberFormat="1" applyFont="1" applyFill="1" applyBorder="1" applyAlignment="1">
      <alignment vertical="center" shrinkToFit="1"/>
    </xf>
    <xf numFmtId="184" fontId="15" fillId="11" borderId="17" xfId="8" applyNumberFormat="1" applyFont="1" applyFill="1" applyBorder="1" applyAlignment="1">
      <alignment vertical="center" shrinkToFit="1"/>
    </xf>
    <xf numFmtId="184" fontId="15" fillId="7" borderId="37" xfId="8" applyNumberFormat="1" applyFont="1" applyFill="1" applyBorder="1" applyAlignment="1" applyProtection="1">
      <alignment vertical="center" shrinkToFit="1"/>
      <protection locked="0"/>
    </xf>
    <xf numFmtId="184" fontId="15" fillId="7" borderId="42" xfId="8" applyNumberFormat="1" applyFont="1" applyFill="1" applyBorder="1" applyAlignment="1" applyProtection="1">
      <alignment vertical="center" shrinkToFit="1"/>
      <protection locked="0"/>
    </xf>
    <xf numFmtId="184" fontId="15" fillId="11" borderId="109" xfId="8" applyNumberFormat="1" applyFont="1" applyFill="1" applyBorder="1" applyAlignment="1">
      <alignment vertical="center" shrinkToFit="1"/>
    </xf>
    <xf numFmtId="0" fontId="15" fillId="10" borderId="72" xfId="0" applyFont="1" applyFill="1" applyBorder="1" applyAlignment="1">
      <alignment horizontal="center" vertical="center" wrapText="1"/>
    </xf>
    <xf numFmtId="184" fontId="15" fillId="7" borderId="77" xfId="8" applyNumberFormat="1" applyFont="1" applyFill="1" applyBorder="1" applyAlignment="1" applyProtection="1">
      <alignment vertical="center" shrinkToFit="1"/>
      <protection locked="0"/>
    </xf>
    <xf numFmtId="184" fontId="15" fillId="10" borderId="77" xfId="8" applyNumberFormat="1" applyFont="1" applyFill="1" applyBorder="1" applyAlignment="1">
      <alignment vertical="center" shrinkToFit="1"/>
    </xf>
    <xf numFmtId="184" fontId="15" fillId="11" borderId="10" xfId="8" applyNumberFormat="1" applyFont="1" applyFill="1" applyBorder="1" applyAlignment="1">
      <alignment vertical="center" shrinkToFit="1"/>
    </xf>
    <xf numFmtId="184" fontId="15" fillId="7" borderId="46" xfId="8" applyNumberFormat="1" applyFont="1" applyFill="1" applyBorder="1" applyAlignment="1" applyProtection="1">
      <alignment vertical="center" shrinkToFit="1"/>
      <protection locked="0"/>
    </xf>
    <xf numFmtId="184" fontId="15" fillId="7" borderId="48" xfId="8" applyNumberFormat="1" applyFont="1" applyFill="1" applyBorder="1" applyAlignment="1" applyProtection="1">
      <alignment vertical="center" shrinkToFit="1"/>
      <protection locked="0"/>
    </xf>
    <xf numFmtId="184" fontId="15" fillId="11" borderId="130" xfId="8" applyNumberFormat="1" applyFont="1" applyFill="1" applyBorder="1" applyAlignment="1">
      <alignment vertical="center" shrinkToFit="1"/>
    </xf>
    <xf numFmtId="184" fontId="15" fillId="10" borderId="113" xfId="8" applyNumberFormat="1" applyFont="1" applyFill="1" applyBorder="1" applyAlignment="1">
      <alignment vertical="center" shrinkToFit="1"/>
    </xf>
    <xf numFmtId="184" fontId="15" fillId="10" borderId="81" xfId="8" applyNumberFormat="1" applyFont="1" applyFill="1" applyBorder="1" applyAlignment="1">
      <alignment vertical="center" shrinkToFit="1"/>
    </xf>
    <xf numFmtId="184" fontId="15" fillId="10" borderId="114" xfId="8" applyNumberFormat="1" applyFont="1" applyFill="1" applyBorder="1" applyAlignment="1">
      <alignment vertical="center" shrinkToFit="1"/>
    </xf>
    <xf numFmtId="184" fontId="15" fillId="10" borderId="115" xfId="8" applyNumberFormat="1" applyFont="1" applyFill="1" applyBorder="1" applyAlignment="1">
      <alignment vertical="center" shrinkToFit="1"/>
    </xf>
    <xf numFmtId="184" fontId="15" fillId="10" borderId="119" xfId="8" applyNumberFormat="1" applyFont="1" applyFill="1" applyBorder="1" applyAlignment="1">
      <alignment vertical="center" shrinkToFit="1"/>
    </xf>
    <xf numFmtId="184" fontId="15" fillId="10" borderId="120" xfId="8" applyNumberFormat="1" applyFont="1" applyFill="1" applyBorder="1" applyAlignment="1">
      <alignment vertical="center" shrinkToFit="1"/>
    </xf>
    <xf numFmtId="0" fontId="64" fillId="9" borderId="0" xfId="0" applyFont="1" applyFill="1" applyAlignment="1">
      <alignment vertical="center" wrapText="1"/>
    </xf>
    <xf numFmtId="0" fontId="65" fillId="9" borderId="0" xfId="0" applyFont="1" applyFill="1" applyAlignment="1">
      <alignment horizontal="left" vertical="center"/>
    </xf>
    <xf numFmtId="0" fontId="15" fillId="9" borderId="0" xfId="0" applyFont="1" applyFill="1" applyAlignment="1"/>
    <xf numFmtId="0" fontId="68" fillId="9" borderId="0" xfId="0" applyFont="1" applyFill="1">
      <alignment vertical="center"/>
    </xf>
    <xf numFmtId="0" fontId="15" fillId="0" borderId="0" xfId="0" applyFont="1" applyAlignment="1">
      <alignment horizontal="center" vertical="center" wrapText="1"/>
    </xf>
    <xf numFmtId="38" fontId="15" fillId="0" borderId="0" xfId="8" applyFont="1" applyFill="1" applyBorder="1" applyAlignment="1">
      <alignment vertical="center" wrapText="1"/>
    </xf>
    <xf numFmtId="0" fontId="9" fillId="4" borderId="0" xfId="0" applyFont="1" applyFill="1" applyAlignment="1">
      <alignment vertical="center" wrapText="1"/>
    </xf>
    <xf numFmtId="0" fontId="69" fillId="4" borderId="0" xfId="0" applyFont="1" applyFill="1">
      <alignment vertical="center"/>
    </xf>
    <xf numFmtId="0" fontId="15" fillId="4" borderId="0" xfId="0" applyFont="1" applyFill="1" applyAlignment="1">
      <alignment vertical="center" wrapText="1"/>
    </xf>
    <xf numFmtId="0" fontId="9" fillId="4" borderId="0" xfId="0" applyFont="1" applyFill="1" applyAlignment="1">
      <alignment horizontal="center" vertical="center" wrapText="1"/>
    </xf>
    <xf numFmtId="0" fontId="60" fillId="4" borderId="0" xfId="0" applyFont="1" applyFill="1" applyAlignment="1">
      <alignment vertical="center" wrapText="1"/>
    </xf>
    <xf numFmtId="0" fontId="51" fillId="4" borderId="30" xfId="0" applyFont="1" applyFill="1" applyBorder="1" applyAlignment="1">
      <alignment horizontal="left" vertical="center"/>
    </xf>
    <xf numFmtId="0" fontId="19" fillId="4" borderId="0" xfId="0" applyFont="1" applyFill="1" applyAlignment="1">
      <alignment horizontal="left" vertical="center" wrapText="1"/>
    </xf>
    <xf numFmtId="0" fontId="9" fillId="0" borderId="54" xfId="0" applyFont="1" applyBorder="1" applyAlignment="1">
      <alignment horizontal="center" vertical="center" wrapText="1"/>
    </xf>
    <xf numFmtId="0" fontId="9" fillId="0" borderId="96" xfId="0" applyFont="1" applyBorder="1" applyAlignment="1">
      <alignment horizontal="center" vertical="center" wrapText="1"/>
    </xf>
    <xf numFmtId="0" fontId="9" fillId="0" borderId="97" xfId="0" applyFont="1" applyBorder="1" applyAlignment="1">
      <alignment horizontal="center" vertical="center" wrapText="1"/>
    </xf>
    <xf numFmtId="0" fontId="9" fillId="0" borderId="55" xfId="0" applyFont="1" applyBorder="1" applyAlignment="1">
      <alignment horizontal="center" vertical="center" wrapText="1"/>
    </xf>
    <xf numFmtId="183" fontId="15" fillId="11" borderId="80" xfId="8" applyNumberFormat="1" applyFont="1" applyFill="1" applyBorder="1" applyAlignment="1">
      <alignment vertical="center" wrapText="1"/>
    </xf>
    <xf numFmtId="183" fontId="15" fillId="11" borderId="74" xfId="8" applyNumberFormat="1" applyFont="1" applyFill="1" applyBorder="1" applyAlignment="1">
      <alignment vertical="center" wrapText="1"/>
    </xf>
    <xf numFmtId="0" fontId="15" fillId="2" borderId="72" xfId="0" applyFont="1" applyFill="1" applyBorder="1" applyAlignment="1" applyProtection="1">
      <alignment horizontal="center" vertical="center" wrapText="1"/>
      <protection locked="0"/>
    </xf>
    <xf numFmtId="183" fontId="15" fillId="11" borderId="72" xfId="8" applyNumberFormat="1" applyFont="1" applyFill="1" applyBorder="1" applyAlignment="1">
      <alignment vertical="center" wrapText="1"/>
    </xf>
    <xf numFmtId="0" fontId="15" fillId="0" borderId="30" xfId="0" applyFont="1" applyBorder="1" applyAlignment="1">
      <alignment horizontal="center" vertical="center" wrapText="1"/>
    </xf>
    <xf numFmtId="183" fontId="15" fillId="11" borderId="30" xfId="8" applyNumberFormat="1" applyFont="1" applyFill="1" applyBorder="1" applyAlignment="1">
      <alignment vertical="center" wrapText="1"/>
    </xf>
    <xf numFmtId="183" fontId="15" fillId="11" borderId="61" xfId="8" applyNumberFormat="1" applyFont="1" applyFill="1" applyBorder="1" applyAlignment="1">
      <alignment vertical="center" wrapText="1"/>
    </xf>
    <xf numFmtId="183" fontId="15" fillId="11" borderId="63" xfId="8" applyNumberFormat="1" applyFont="1" applyFill="1" applyBorder="1" applyAlignment="1">
      <alignment vertical="center" wrapText="1"/>
    </xf>
    <xf numFmtId="183" fontId="15" fillId="11" borderId="100" xfId="8" applyNumberFormat="1" applyFont="1" applyFill="1" applyBorder="1" applyAlignment="1">
      <alignment vertical="center" wrapText="1"/>
    </xf>
    <xf numFmtId="183" fontId="15" fillId="11" borderId="101" xfId="8" applyNumberFormat="1" applyFont="1" applyFill="1" applyBorder="1" applyAlignment="1">
      <alignment vertical="center" wrapText="1"/>
    </xf>
    <xf numFmtId="183" fontId="15" fillId="11" borderId="102" xfId="8" applyNumberFormat="1" applyFont="1" applyFill="1" applyBorder="1" applyAlignment="1">
      <alignment vertical="center" wrapText="1"/>
    </xf>
    <xf numFmtId="183" fontId="15" fillId="11" borderId="73" xfId="8" applyNumberFormat="1" applyFont="1" applyFill="1" applyBorder="1" applyAlignment="1">
      <alignment vertical="center" wrapText="1"/>
    </xf>
    <xf numFmtId="0" fontId="15" fillId="4" borderId="121" xfId="0" applyFont="1" applyFill="1" applyBorder="1" applyAlignment="1">
      <alignment vertical="center" wrapText="1"/>
    </xf>
    <xf numFmtId="0" fontId="15" fillId="4" borderId="122" xfId="0" applyFont="1" applyFill="1" applyBorder="1" applyAlignment="1">
      <alignment vertical="center" wrapText="1"/>
    </xf>
    <xf numFmtId="0" fontId="15" fillId="4" borderId="0" xfId="0" applyFont="1" applyFill="1" applyAlignment="1">
      <alignment horizontal="center" vertical="center" wrapText="1"/>
    </xf>
    <xf numFmtId="38" fontId="15" fillId="4" borderId="0" xfId="8" applyFont="1" applyFill="1" applyBorder="1" applyAlignment="1">
      <alignment vertical="center" wrapText="1"/>
    </xf>
    <xf numFmtId="38" fontId="15" fillId="4" borderId="123" xfId="8" applyFont="1" applyFill="1" applyBorder="1" applyAlignment="1">
      <alignment vertical="center" wrapText="1"/>
    </xf>
    <xf numFmtId="38" fontId="15" fillId="4" borderId="124" xfId="8" applyFont="1" applyFill="1" applyBorder="1" applyAlignment="1">
      <alignment vertical="center" wrapText="1"/>
    </xf>
    <xf numFmtId="38" fontId="15" fillId="0" borderId="135" xfId="8" applyFont="1" applyFill="1" applyBorder="1" applyAlignment="1">
      <alignment vertical="center" wrapText="1"/>
    </xf>
    <xf numFmtId="38" fontId="15" fillId="0" borderId="76" xfId="8" applyFont="1" applyFill="1" applyBorder="1" applyAlignment="1">
      <alignment horizontal="center" vertical="center" wrapText="1"/>
    </xf>
    <xf numFmtId="38" fontId="15" fillId="0" borderId="77" xfId="8" applyFont="1" applyFill="1" applyBorder="1" applyAlignment="1">
      <alignment horizontal="center" vertical="center" wrapText="1"/>
    </xf>
    <xf numFmtId="0" fontId="46" fillId="4" borderId="0" xfId="0" applyFont="1" applyFill="1" applyAlignment="1">
      <alignment vertical="center" wrapText="1"/>
    </xf>
    <xf numFmtId="0" fontId="57" fillId="4" borderId="0" xfId="0" applyFont="1" applyFill="1">
      <alignment vertical="center"/>
    </xf>
    <xf numFmtId="0" fontId="59" fillId="4" borderId="0" xfId="0" applyFont="1" applyFill="1">
      <alignment vertical="center"/>
    </xf>
    <xf numFmtId="0" fontId="15" fillId="4" borderId="30" xfId="0" applyFont="1" applyFill="1" applyBorder="1" applyAlignment="1">
      <alignment horizontal="right" wrapText="1"/>
    </xf>
    <xf numFmtId="0" fontId="61" fillId="4" borderId="30" xfId="0" applyFont="1" applyFill="1" applyBorder="1">
      <alignment vertical="center"/>
    </xf>
    <xf numFmtId="0" fontId="70" fillId="4" borderId="30" xfId="0" applyFont="1" applyFill="1" applyBorder="1">
      <alignment vertical="center"/>
    </xf>
    <xf numFmtId="0" fontId="15" fillId="4" borderId="0" xfId="0" applyFont="1" applyFill="1" applyAlignment="1">
      <alignment horizontal="right" vertical="center" wrapText="1"/>
    </xf>
    <xf numFmtId="0" fontId="9" fillId="4" borderId="0" xfId="0" applyFont="1" applyFill="1" applyAlignment="1">
      <alignment vertical="center" shrinkToFit="1"/>
    </xf>
    <xf numFmtId="0" fontId="9" fillId="0" borderId="0" xfId="0" applyFont="1" applyAlignment="1">
      <alignment vertical="center" shrinkToFit="1"/>
    </xf>
    <xf numFmtId="184" fontId="15" fillId="11" borderId="80" xfId="8" applyNumberFormat="1" applyFont="1" applyFill="1" applyBorder="1" applyAlignment="1">
      <alignment vertical="center" shrinkToFit="1"/>
    </xf>
    <xf numFmtId="184" fontId="15" fillId="11" borderId="74" xfId="8" applyNumberFormat="1" applyFont="1" applyFill="1" applyBorder="1" applyAlignment="1">
      <alignment vertical="center" shrinkToFit="1"/>
    </xf>
    <xf numFmtId="184" fontId="15" fillId="11" borderId="77" xfId="8" applyNumberFormat="1" applyFont="1" applyFill="1" applyBorder="1" applyAlignment="1">
      <alignment vertical="center" shrinkToFit="1"/>
    </xf>
    <xf numFmtId="184" fontId="15" fillId="10" borderId="72" xfId="8" applyNumberFormat="1" applyFont="1" applyFill="1" applyBorder="1" applyAlignment="1">
      <alignment vertical="center" shrinkToFit="1"/>
    </xf>
    <xf numFmtId="184" fontId="15" fillId="10" borderId="30" xfId="8" applyNumberFormat="1" applyFont="1" applyFill="1" applyBorder="1" applyAlignment="1">
      <alignment vertical="center" shrinkToFit="1"/>
    </xf>
    <xf numFmtId="184" fontId="15" fillId="10" borderId="61" xfId="8" applyNumberFormat="1" applyFont="1" applyFill="1" applyBorder="1" applyAlignment="1">
      <alignment vertical="center" shrinkToFit="1"/>
    </xf>
    <xf numFmtId="184" fontId="15" fillId="10" borderId="63" xfId="8" applyNumberFormat="1" applyFont="1" applyFill="1" applyBorder="1" applyAlignment="1">
      <alignment vertical="center" shrinkToFit="1"/>
    </xf>
    <xf numFmtId="184" fontId="15" fillId="10" borderId="73" xfId="8" applyNumberFormat="1" applyFont="1" applyFill="1" applyBorder="1" applyAlignment="1">
      <alignment vertical="center" shrinkToFit="1"/>
    </xf>
    <xf numFmtId="0" fontId="0" fillId="4" borderId="0" xfId="0" applyFill="1" applyAlignment="1">
      <alignment vertical="center" wrapText="1"/>
    </xf>
    <xf numFmtId="0" fontId="65" fillId="4" borderId="0" xfId="0" applyFont="1" applyFill="1">
      <alignment vertical="center"/>
    </xf>
    <xf numFmtId="0" fontId="15" fillId="4" borderId="0" xfId="0" applyFont="1" applyFill="1" applyAlignment="1"/>
    <xf numFmtId="0" fontId="15" fillId="4" borderId="0" xfId="0" applyFont="1" applyFill="1" applyAlignment="1">
      <alignment horizontal="right"/>
    </xf>
    <xf numFmtId="0" fontId="68" fillId="4" borderId="0" xfId="0" applyFont="1" applyFill="1">
      <alignment vertical="center"/>
    </xf>
    <xf numFmtId="0" fontId="15" fillId="4" borderId="30" xfId="0" applyFont="1" applyFill="1" applyBorder="1" applyAlignment="1">
      <alignment horizontal="right"/>
    </xf>
    <xf numFmtId="0" fontId="15" fillId="10" borderId="43" xfId="0" applyFont="1" applyFill="1" applyBorder="1" applyAlignment="1">
      <alignment horizontal="center" vertical="center" wrapText="1"/>
    </xf>
    <xf numFmtId="0" fontId="64" fillId="4" borderId="0" xfId="0" applyFont="1" applyFill="1" applyAlignment="1">
      <alignment vertical="center" wrapText="1"/>
    </xf>
    <xf numFmtId="0" fontId="15" fillId="5" borderId="0" xfId="0" applyFont="1" applyFill="1" applyAlignment="1">
      <alignment vertical="center" wrapText="1"/>
    </xf>
    <xf numFmtId="0" fontId="15" fillId="0" borderId="0" xfId="0" applyFont="1" applyAlignment="1">
      <alignment vertical="center" wrapText="1"/>
    </xf>
    <xf numFmtId="0" fontId="15" fillId="0" borderId="30" xfId="0" applyFont="1" applyBorder="1" applyAlignment="1">
      <alignment vertical="center" wrapText="1"/>
    </xf>
    <xf numFmtId="0" fontId="60" fillId="0" borderId="0" xfId="0" applyFont="1" applyAlignment="1">
      <alignment vertical="center" wrapText="1"/>
    </xf>
    <xf numFmtId="10" fontId="9" fillId="10" borderId="72" xfId="12" applyNumberFormat="1" applyFont="1" applyFill="1" applyBorder="1" applyAlignment="1">
      <alignment vertical="center" wrapText="1"/>
    </xf>
    <xf numFmtId="38" fontId="72" fillId="3" borderId="0" xfId="8" applyFont="1" applyFill="1" applyBorder="1" applyAlignment="1">
      <alignment vertical="center" wrapText="1"/>
    </xf>
    <xf numFmtId="0" fontId="0" fillId="0" borderId="0" xfId="0" applyAlignment="1">
      <alignment vertical="center" wrapText="1"/>
    </xf>
    <xf numFmtId="0" fontId="0" fillId="0" borderId="91" xfId="0" applyBorder="1" applyAlignment="1">
      <alignment horizontal="center" vertical="center" wrapText="1"/>
    </xf>
    <xf numFmtId="0" fontId="9" fillId="0" borderId="0" xfId="0" applyFont="1" applyAlignment="1">
      <alignment horizontal="center" vertical="center" wrapText="1"/>
    </xf>
    <xf numFmtId="0" fontId="15" fillId="10" borderId="91" xfId="0" applyFont="1" applyFill="1" applyBorder="1" applyAlignment="1">
      <alignment horizontal="right" vertical="center" wrapText="1"/>
    </xf>
    <xf numFmtId="0" fontId="15" fillId="10" borderId="104" xfId="8" applyNumberFormat="1" applyFont="1" applyFill="1" applyBorder="1" applyAlignment="1">
      <alignment horizontal="right" vertical="center" wrapText="1"/>
    </xf>
    <xf numFmtId="0" fontId="15" fillId="10" borderId="12" xfId="8" applyNumberFormat="1" applyFont="1" applyFill="1" applyBorder="1" applyAlignment="1">
      <alignment horizontal="right" vertical="center" wrapText="1"/>
    </xf>
    <xf numFmtId="0" fontId="15" fillId="10" borderId="80" xfId="8" applyNumberFormat="1" applyFont="1" applyFill="1" applyBorder="1" applyAlignment="1">
      <alignment horizontal="right" vertical="center" wrapText="1"/>
    </xf>
    <xf numFmtId="0" fontId="15" fillId="10" borderId="104" xfId="8" applyNumberFormat="1" applyFont="1" applyFill="1" applyBorder="1" applyAlignment="1">
      <alignment horizontal="center" vertical="center" wrapText="1"/>
    </xf>
    <xf numFmtId="0" fontId="15" fillId="10" borderId="76" xfId="0" applyFont="1" applyFill="1" applyBorder="1" applyAlignment="1">
      <alignment horizontal="right" vertical="center" wrapText="1"/>
    </xf>
    <xf numFmtId="0" fontId="15" fillId="10" borderId="76" xfId="8" applyNumberFormat="1" applyFont="1" applyFill="1" applyBorder="1" applyAlignment="1">
      <alignment horizontal="right" vertical="center" wrapText="1"/>
    </xf>
    <xf numFmtId="0" fontId="15" fillId="10" borderId="17" xfId="8" applyNumberFormat="1" applyFont="1" applyFill="1" applyBorder="1" applyAlignment="1">
      <alignment horizontal="right" vertical="center" wrapText="1"/>
    </xf>
    <xf numFmtId="0" fontId="15" fillId="10" borderId="136" xfId="8" applyNumberFormat="1" applyFont="1" applyFill="1" applyBorder="1" applyAlignment="1">
      <alignment horizontal="right" vertical="center" wrapText="1"/>
    </xf>
    <xf numFmtId="0" fontId="15" fillId="10" borderId="76" xfId="8" applyNumberFormat="1" applyFont="1" applyFill="1" applyBorder="1" applyAlignment="1">
      <alignment horizontal="center" vertical="center" wrapText="1"/>
    </xf>
    <xf numFmtId="0" fontId="15" fillId="10" borderId="49" xfId="0" applyFont="1" applyFill="1" applyBorder="1" applyAlignment="1">
      <alignment horizontal="right" vertical="center" wrapText="1"/>
    </xf>
    <xf numFmtId="0" fontId="15" fillId="10" borderId="72" xfId="8" applyNumberFormat="1" applyFont="1" applyFill="1" applyBorder="1" applyAlignment="1">
      <alignment horizontal="right" vertical="center" wrapText="1"/>
    </xf>
    <xf numFmtId="0" fontId="15" fillId="10" borderId="30" xfId="8" applyNumberFormat="1" applyFont="1" applyFill="1" applyBorder="1" applyAlignment="1">
      <alignment horizontal="right" vertical="center" wrapText="1"/>
    </xf>
    <xf numFmtId="0" fontId="15" fillId="10" borderId="77" xfId="8" applyNumberFormat="1" applyFont="1" applyFill="1" applyBorder="1" applyAlignment="1">
      <alignment horizontal="right" vertical="center" wrapText="1"/>
    </xf>
    <xf numFmtId="0" fontId="15" fillId="10" borderId="72" xfId="8" applyNumberFormat="1" applyFont="1" applyFill="1" applyBorder="1" applyAlignment="1">
      <alignment horizontal="center" vertical="center" wrapText="1"/>
    </xf>
    <xf numFmtId="0" fontId="15" fillId="10" borderId="72" xfId="0" applyFont="1" applyFill="1" applyBorder="1" applyAlignment="1">
      <alignment horizontal="right" vertical="center" wrapText="1"/>
    </xf>
    <xf numFmtId="38" fontId="15" fillId="10" borderId="72" xfId="8" applyFont="1" applyFill="1" applyBorder="1" applyAlignment="1">
      <alignment horizontal="right" vertical="center" wrapText="1"/>
    </xf>
    <xf numFmtId="38" fontId="15" fillId="11" borderId="72" xfId="8" applyFont="1" applyFill="1" applyBorder="1" applyAlignment="1">
      <alignment horizontal="right" vertical="center" wrapText="1"/>
    </xf>
    <xf numFmtId="38" fontId="15" fillId="11" borderId="30" xfId="8" applyFont="1" applyFill="1" applyBorder="1" applyAlignment="1">
      <alignment horizontal="right" vertical="center" wrapText="1"/>
    </xf>
    <xf numFmtId="38" fontId="15" fillId="11" borderId="61" xfId="8" applyFont="1" applyFill="1" applyBorder="1" applyAlignment="1">
      <alignment horizontal="right" vertical="center" wrapText="1"/>
    </xf>
    <xf numFmtId="0" fontId="15" fillId="3" borderId="0" xfId="0" applyFont="1" applyFill="1" applyAlignment="1">
      <alignment horizontal="right" vertical="center" wrapText="1"/>
    </xf>
    <xf numFmtId="38" fontId="15" fillId="3" borderId="0" xfId="8" applyFont="1" applyFill="1" applyBorder="1" applyAlignment="1">
      <alignment horizontal="right" vertical="center" wrapText="1"/>
    </xf>
    <xf numFmtId="38" fontId="15" fillId="3" borderId="0" xfId="8" applyFont="1" applyFill="1" applyBorder="1" applyAlignment="1">
      <alignment horizontal="center" vertical="center" wrapText="1"/>
    </xf>
    <xf numFmtId="0" fontId="15" fillId="10" borderId="56" xfId="8" applyNumberFormat="1" applyFont="1" applyFill="1" applyBorder="1" applyAlignment="1">
      <alignment horizontal="center" vertical="center" wrapText="1"/>
    </xf>
    <xf numFmtId="0" fontId="15" fillId="10" borderId="90" xfId="8" applyNumberFormat="1" applyFont="1" applyFill="1" applyBorder="1" applyAlignment="1">
      <alignment horizontal="right" vertical="center" wrapText="1"/>
    </xf>
    <xf numFmtId="0" fontId="15" fillId="10" borderId="53" xfId="8" applyNumberFormat="1" applyFont="1" applyFill="1" applyBorder="1" applyAlignment="1">
      <alignment horizontal="center" vertical="center" wrapText="1"/>
    </xf>
    <xf numFmtId="0" fontId="15" fillId="10" borderId="136" xfId="0" applyFont="1" applyFill="1" applyBorder="1" applyAlignment="1">
      <alignment horizontal="center" vertical="center" wrapText="1"/>
    </xf>
    <xf numFmtId="0" fontId="15" fillId="10" borderId="50" xfId="8" applyNumberFormat="1" applyFont="1" applyFill="1" applyBorder="1" applyAlignment="1">
      <alignment horizontal="center" vertical="center" wrapText="1"/>
    </xf>
    <xf numFmtId="0" fontId="15" fillId="0" borderId="29" xfId="0" applyFont="1" applyBorder="1" applyAlignment="1">
      <alignment horizontal="center" vertical="center" wrapText="1"/>
    </xf>
    <xf numFmtId="38" fontId="15" fillId="11" borderId="78" xfId="8" applyFont="1" applyFill="1" applyBorder="1" applyAlignment="1">
      <alignment horizontal="right" vertical="center" wrapText="1"/>
    </xf>
    <xf numFmtId="0" fontId="15" fillId="10" borderId="78" xfId="0" applyFont="1" applyFill="1" applyBorder="1" applyAlignment="1">
      <alignment horizontal="right" vertical="center" wrapText="1"/>
    </xf>
    <xf numFmtId="38" fontId="15" fillId="10" borderId="78" xfId="8" applyFont="1" applyFill="1" applyBorder="1" applyAlignment="1">
      <alignment horizontal="right" vertical="center" wrapText="1"/>
    </xf>
    <xf numFmtId="38" fontId="15" fillId="11" borderId="28" xfId="8" applyFont="1" applyFill="1" applyBorder="1" applyAlignment="1">
      <alignment horizontal="right" vertical="center" wrapText="1"/>
    </xf>
    <xf numFmtId="185" fontId="9" fillId="10" borderId="78" xfId="12" applyNumberFormat="1" applyFont="1" applyFill="1" applyBorder="1" applyAlignment="1">
      <alignment vertical="center" wrapText="1"/>
    </xf>
    <xf numFmtId="0" fontId="9" fillId="4" borderId="20" xfId="0" applyFont="1" applyFill="1" applyBorder="1" applyAlignment="1">
      <alignment vertical="center" shrinkToFit="1"/>
    </xf>
    <xf numFmtId="0" fontId="9" fillId="4" borderId="20" xfId="0" applyFont="1" applyFill="1" applyBorder="1" applyAlignment="1">
      <alignment horizontal="right" vertical="center" wrapText="1"/>
    </xf>
    <xf numFmtId="0" fontId="0" fillId="4" borderId="34" xfId="0" applyFill="1" applyBorder="1" applyAlignment="1">
      <alignment horizontal="center" vertical="center" wrapText="1"/>
    </xf>
    <xf numFmtId="0" fontId="0" fillId="4" borderId="35" xfId="0" applyFill="1" applyBorder="1" applyAlignment="1">
      <alignment horizontal="center" vertical="center" wrapText="1"/>
    </xf>
    <xf numFmtId="0" fontId="9" fillId="4" borderId="34"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15" fillId="4" borderId="72" xfId="0" applyFont="1" applyFill="1" applyBorder="1" applyAlignment="1">
      <alignment horizontal="right" vertical="center" wrapText="1"/>
    </xf>
    <xf numFmtId="0" fontId="15" fillId="4" borderId="90" xfId="0" applyFont="1" applyFill="1" applyBorder="1" applyAlignment="1">
      <alignment horizontal="right" vertical="center" wrapText="1"/>
    </xf>
    <xf numFmtId="0" fontId="15" fillId="4" borderId="61" xfId="0" applyFont="1" applyFill="1" applyBorder="1" applyAlignment="1">
      <alignment horizontal="right" vertical="center" wrapText="1"/>
    </xf>
    <xf numFmtId="0" fontId="15" fillId="4" borderId="73" xfId="0" applyFont="1" applyFill="1" applyBorder="1" applyAlignment="1">
      <alignment horizontal="right" vertical="center" wrapText="1"/>
    </xf>
    <xf numFmtId="0" fontId="15" fillId="4" borderId="80" xfId="0" applyFont="1" applyFill="1" applyBorder="1" applyAlignment="1">
      <alignment horizontal="center" vertical="center" wrapText="1"/>
    </xf>
    <xf numFmtId="10" fontId="9" fillId="4" borderId="90" xfId="12" applyNumberFormat="1" applyFont="1" applyFill="1" applyBorder="1" applyAlignment="1">
      <alignment vertical="center" wrapText="1"/>
    </xf>
    <xf numFmtId="0" fontId="15" fillId="4" borderId="76" xfId="0" applyFont="1" applyFill="1" applyBorder="1" applyAlignment="1">
      <alignment horizontal="center" vertical="center" wrapText="1"/>
    </xf>
    <xf numFmtId="10" fontId="9" fillId="4" borderId="136" xfId="12" applyNumberFormat="1" applyFont="1" applyFill="1" applyBorder="1" applyAlignment="1">
      <alignment vertical="center" wrapText="1"/>
    </xf>
    <xf numFmtId="0" fontId="15" fillId="4" borderId="72" xfId="0" applyFont="1" applyFill="1" applyBorder="1" applyAlignment="1">
      <alignment horizontal="center" vertical="center" wrapText="1"/>
    </xf>
    <xf numFmtId="10" fontId="9" fillId="4" borderId="77" xfId="12" applyNumberFormat="1" applyFont="1" applyFill="1" applyBorder="1" applyAlignment="1">
      <alignment vertical="center" wrapText="1"/>
    </xf>
    <xf numFmtId="0" fontId="15" fillId="4" borderId="30" xfId="0" applyFont="1" applyFill="1" applyBorder="1" applyAlignment="1">
      <alignment horizontal="center" vertical="center" wrapText="1"/>
    </xf>
    <xf numFmtId="10" fontId="9" fillId="4" borderId="72" xfId="12" applyNumberFormat="1" applyFont="1" applyFill="1" applyBorder="1" applyAlignment="1">
      <alignment vertical="center" wrapText="1"/>
    </xf>
    <xf numFmtId="10" fontId="9" fillId="4" borderId="104" xfId="12" applyNumberFormat="1" applyFont="1" applyFill="1" applyBorder="1" applyAlignment="1">
      <alignment vertical="center" wrapText="1"/>
    </xf>
    <xf numFmtId="10" fontId="9" fillId="4" borderId="76" xfId="12" applyNumberFormat="1" applyFont="1" applyFill="1" applyBorder="1" applyAlignment="1">
      <alignment vertical="center" wrapText="1"/>
    </xf>
    <xf numFmtId="0" fontId="5" fillId="5" borderId="69" xfId="11" applyFont="1" applyFill="1" applyBorder="1" applyAlignment="1">
      <alignment horizontal="center" vertical="center"/>
    </xf>
    <xf numFmtId="0" fontId="3" fillId="0" borderId="0" xfId="14">
      <alignment vertical="center"/>
    </xf>
    <xf numFmtId="177" fontId="3" fillId="0" borderId="0" xfId="14" applyNumberFormat="1">
      <alignment vertical="center"/>
    </xf>
    <xf numFmtId="0" fontId="31" fillId="0" borderId="0" xfId="14" applyFont="1" applyAlignment="1">
      <alignment horizontal="right" vertical="center"/>
    </xf>
    <xf numFmtId="0" fontId="25" fillId="0" borderId="0" xfId="14" applyFont="1" applyAlignment="1">
      <alignment horizontal="right" vertical="center"/>
    </xf>
    <xf numFmtId="0" fontId="28" fillId="0" borderId="0" xfId="14" applyFont="1">
      <alignment vertical="center"/>
    </xf>
    <xf numFmtId="0" fontId="27" fillId="0" borderId="0" xfId="14" applyFont="1" applyAlignment="1">
      <alignment horizontal="center" vertical="center"/>
    </xf>
    <xf numFmtId="0" fontId="24" fillId="4" borderId="38" xfId="14" applyFont="1" applyFill="1" applyBorder="1" applyAlignment="1">
      <alignment horizontal="center" vertical="center"/>
    </xf>
    <xf numFmtId="0" fontId="31" fillId="0" borderId="0" xfId="14" applyFont="1">
      <alignment vertical="center"/>
    </xf>
    <xf numFmtId="0" fontId="3" fillId="0" borderId="143" xfId="14" applyBorder="1">
      <alignment vertical="center"/>
    </xf>
    <xf numFmtId="177" fontId="3" fillId="0" borderId="143" xfId="14" applyNumberFormat="1" applyBorder="1">
      <alignment vertical="center"/>
    </xf>
    <xf numFmtId="0" fontId="3" fillId="0" borderId="23" xfId="14" applyBorder="1" applyAlignment="1">
      <alignment horizontal="center" vertical="center" shrinkToFit="1"/>
    </xf>
    <xf numFmtId="0" fontId="3" fillId="0" borderId="38" xfId="14" applyBorder="1" applyAlignment="1">
      <alignment horizontal="center" vertical="center" shrinkToFit="1"/>
    </xf>
    <xf numFmtId="0" fontId="3" fillId="0" borderId="16" xfId="14" applyBorder="1" applyAlignment="1">
      <alignment horizontal="left" vertical="center" wrapText="1"/>
    </xf>
    <xf numFmtId="0" fontId="3" fillId="0" borderId="17" xfId="14" applyBorder="1" applyAlignment="1">
      <alignment horizontal="left" vertical="center" wrapText="1"/>
    </xf>
    <xf numFmtId="0" fontId="3" fillId="0" borderId="39" xfId="14" applyBorder="1" applyAlignment="1">
      <alignment horizontal="left" vertical="center" wrapText="1"/>
    </xf>
    <xf numFmtId="0" fontId="3" fillId="0" borderId="144" xfId="14" applyBorder="1">
      <alignment vertical="center"/>
    </xf>
    <xf numFmtId="177" fontId="3" fillId="0" borderId="144" xfId="14" applyNumberFormat="1" applyBorder="1">
      <alignment vertical="center"/>
    </xf>
    <xf numFmtId="0" fontId="3" fillId="0" borderId="0" xfId="14" applyAlignment="1">
      <alignment horizontal="center" vertical="center"/>
    </xf>
    <xf numFmtId="0" fontId="3" fillId="0" borderId="0" xfId="14" applyAlignment="1">
      <alignment vertical="center" wrapText="1" shrinkToFit="1"/>
    </xf>
    <xf numFmtId="0" fontId="3" fillId="0" borderId="0" xfId="14" applyAlignment="1">
      <alignment horizontal="center" vertical="center" shrinkToFit="1"/>
    </xf>
    <xf numFmtId="0" fontId="3" fillId="0" borderId="0" xfId="14" applyAlignment="1">
      <alignment horizontal="left" vertical="center" wrapText="1"/>
    </xf>
    <xf numFmtId="0" fontId="28" fillId="0" borderId="0" xfId="0" applyFont="1">
      <alignment vertical="center"/>
    </xf>
    <xf numFmtId="0" fontId="27" fillId="0" borderId="0" xfId="0" applyFont="1" applyAlignment="1">
      <alignment horizontal="center" vertical="center"/>
    </xf>
    <xf numFmtId="0" fontId="24" fillId="4" borderId="38" xfId="0" applyFont="1" applyFill="1" applyBorder="1" applyAlignment="1">
      <alignment horizontal="center" vertical="center"/>
    </xf>
    <xf numFmtId="0" fontId="31" fillId="0" borderId="0" xfId="0" applyFont="1">
      <alignment vertical="center"/>
    </xf>
    <xf numFmtId="0" fontId="0" fillId="0" borderId="23" xfId="0" applyBorder="1" applyAlignment="1">
      <alignment horizontal="center" vertical="center" shrinkToFit="1"/>
    </xf>
    <xf numFmtId="0" fontId="0" fillId="0" borderId="38" xfId="0" applyBorder="1" applyAlignment="1">
      <alignment horizontal="center" vertical="center" shrinkToFi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39" xfId="0" applyBorder="1" applyAlignment="1">
      <alignment horizontal="left" vertical="center" wrapText="1"/>
    </xf>
    <xf numFmtId="177" fontId="0" fillId="0" borderId="0" xfId="0" applyNumberFormat="1">
      <alignment vertical="center"/>
    </xf>
    <xf numFmtId="0" fontId="18" fillId="0" borderId="34" xfId="0" applyFont="1" applyBorder="1" applyAlignment="1">
      <alignment horizontal="distributed" vertical="center" justifyLastLine="1"/>
    </xf>
    <xf numFmtId="0" fontId="18" fillId="0" borderId="31" xfId="0" applyFont="1" applyBorder="1" applyAlignment="1">
      <alignment horizontal="distributed" vertical="center"/>
    </xf>
    <xf numFmtId="179" fontId="21" fillId="0" borderId="17" xfId="0" applyNumberFormat="1" applyFont="1" applyBorder="1" applyAlignment="1">
      <alignment horizontal="right" vertical="center" shrinkToFit="1"/>
    </xf>
    <xf numFmtId="0" fontId="28" fillId="0" borderId="144" xfId="0" applyFont="1" applyBorder="1">
      <alignment vertical="center"/>
    </xf>
    <xf numFmtId="38" fontId="7" fillId="12" borderId="13" xfId="8" applyFont="1" applyFill="1" applyBorder="1" applyAlignment="1">
      <alignment horizontal="right" vertical="center"/>
    </xf>
    <xf numFmtId="38" fontId="7" fillId="12" borderId="62" xfId="8" applyFont="1" applyFill="1" applyBorder="1" applyAlignment="1">
      <alignment horizontal="right" vertical="center"/>
    </xf>
    <xf numFmtId="38" fontId="7" fillId="12" borderId="44" xfId="8" applyFont="1" applyFill="1" applyBorder="1">
      <alignment vertical="center"/>
    </xf>
    <xf numFmtId="38" fontId="7" fillId="12" borderId="73" xfId="8" applyFont="1" applyFill="1" applyBorder="1">
      <alignment vertical="center"/>
    </xf>
    <xf numFmtId="38" fontId="7" fillId="12" borderId="51" xfId="8" applyFont="1" applyFill="1" applyBorder="1" applyAlignment="1">
      <alignment horizontal="right" vertical="center"/>
    </xf>
    <xf numFmtId="38" fontId="7" fillId="12" borderId="75" xfId="8" applyFont="1" applyFill="1" applyBorder="1" applyAlignment="1">
      <alignment horizontal="right" vertical="center"/>
    </xf>
    <xf numFmtId="38" fontId="7" fillId="12" borderId="49" xfId="8" applyFont="1" applyFill="1" applyBorder="1" applyAlignment="1">
      <alignment horizontal="right" vertical="center"/>
    </xf>
    <xf numFmtId="38" fontId="7" fillId="12" borderId="76" xfId="11" applyNumberFormat="1" applyFill="1" applyBorder="1">
      <alignment vertical="center"/>
    </xf>
    <xf numFmtId="38" fontId="7" fillId="12" borderId="77" xfId="11" applyNumberFormat="1" applyFill="1" applyBorder="1">
      <alignment vertical="center"/>
    </xf>
    <xf numFmtId="38" fontId="7" fillId="12" borderId="74" xfId="11" applyNumberFormat="1" applyFill="1" applyBorder="1">
      <alignment vertical="center"/>
    </xf>
    <xf numFmtId="182" fontId="7" fillId="12" borderId="78" xfId="8" applyNumberFormat="1" applyFont="1" applyFill="1" applyBorder="1" applyAlignment="1">
      <alignment horizontal="right" vertical="center" wrapText="1"/>
    </xf>
    <xf numFmtId="10" fontId="0" fillId="12" borderId="64" xfId="11" applyNumberFormat="1" applyFont="1" applyFill="1" applyBorder="1" applyAlignment="1">
      <alignment horizontal="right" vertical="center" wrapText="1"/>
    </xf>
    <xf numFmtId="10" fontId="0" fillId="12" borderId="78" xfId="11" applyNumberFormat="1" applyFont="1" applyFill="1" applyBorder="1" applyAlignment="1">
      <alignment horizontal="right" vertical="center" wrapText="1"/>
    </xf>
    <xf numFmtId="182" fontId="0" fillId="12" borderId="64" xfId="11" applyNumberFormat="1" applyFont="1" applyFill="1" applyBorder="1" applyAlignment="1">
      <alignment horizontal="right" vertical="center" wrapText="1"/>
    </xf>
    <xf numFmtId="182" fontId="0" fillId="12" borderId="78" xfId="11" applyNumberFormat="1" applyFont="1" applyFill="1" applyBorder="1" applyAlignment="1">
      <alignment horizontal="right" vertical="center" wrapText="1"/>
    </xf>
    <xf numFmtId="38" fontId="0" fillId="12" borderId="49" xfId="11" applyNumberFormat="1" applyFont="1" applyFill="1" applyBorder="1" applyAlignment="1">
      <alignment horizontal="right" vertical="center" wrapText="1"/>
    </xf>
    <xf numFmtId="38" fontId="0" fillId="12" borderId="72" xfId="11" applyNumberFormat="1" applyFont="1" applyFill="1" applyBorder="1" applyAlignment="1">
      <alignment horizontal="right" vertical="center" wrapText="1"/>
    </xf>
    <xf numFmtId="179" fontId="7" fillId="12" borderId="64" xfId="11" applyNumberFormat="1" applyFill="1" applyBorder="1" applyAlignment="1">
      <alignment horizontal="right" vertical="center" wrapText="1"/>
    </xf>
    <xf numFmtId="179" fontId="7" fillId="12" borderId="78" xfId="11" applyNumberFormat="1" applyFill="1" applyBorder="1" applyAlignment="1">
      <alignment horizontal="right" vertical="center" wrapText="1"/>
    </xf>
    <xf numFmtId="38" fontId="0" fillId="12" borderId="78" xfId="8" applyFont="1" applyFill="1" applyBorder="1" applyAlignment="1">
      <alignment horizontal="right" vertical="center"/>
    </xf>
    <xf numFmtId="179" fontId="7" fillId="12" borderId="38" xfId="11" applyNumberFormat="1" applyFill="1" applyBorder="1">
      <alignment vertical="center"/>
    </xf>
    <xf numFmtId="38" fontId="7" fillId="12" borderId="78" xfId="11" applyNumberFormat="1" applyFill="1" applyBorder="1">
      <alignment vertical="center"/>
    </xf>
    <xf numFmtId="0" fontId="0" fillId="0" borderId="64" xfId="11" applyFont="1" applyBorder="1" applyAlignment="1">
      <alignment horizontal="center" vertical="center"/>
    </xf>
    <xf numFmtId="0" fontId="0" fillId="0" borderId="1" xfId="11" applyFont="1" applyBorder="1" applyAlignment="1">
      <alignment horizontal="center" vertical="center"/>
    </xf>
    <xf numFmtId="38" fontId="7" fillId="12" borderId="13" xfId="8" applyFont="1" applyFill="1" applyBorder="1">
      <alignment vertical="center"/>
    </xf>
    <xf numFmtId="0" fontId="0" fillId="12" borderId="60" xfId="11" applyFont="1" applyFill="1" applyBorder="1" applyAlignment="1">
      <alignment horizontal="center" vertical="center" wrapText="1"/>
    </xf>
    <xf numFmtId="0" fontId="36" fillId="2" borderId="62" xfId="11" applyFont="1" applyFill="1" applyBorder="1" applyAlignment="1">
      <alignment horizontal="center" vertical="center" wrapText="1"/>
    </xf>
    <xf numFmtId="0" fontId="30" fillId="12" borderId="38" xfId="14" applyFont="1" applyFill="1" applyBorder="1" applyAlignment="1">
      <alignment horizontal="left" vertical="center"/>
    </xf>
    <xf numFmtId="0" fontId="30" fillId="12" borderId="38" xfId="0" applyFont="1" applyFill="1" applyBorder="1" applyAlignment="1">
      <alignment horizontal="left" vertical="center"/>
    </xf>
    <xf numFmtId="0" fontId="30" fillId="12" borderId="38" xfId="0" applyFont="1" applyFill="1" applyBorder="1" applyAlignment="1">
      <alignment horizontal="left" vertical="center" wrapText="1"/>
    </xf>
    <xf numFmtId="0" fontId="3" fillId="0" borderId="18" xfId="14" applyBorder="1" applyAlignment="1">
      <alignment horizontal="center" vertical="center"/>
    </xf>
    <xf numFmtId="0" fontId="3" fillId="0" borderId="38" xfId="14" applyBorder="1" applyAlignment="1">
      <alignment vertical="center" wrapText="1" shrinkToFit="1"/>
    </xf>
    <xf numFmtId="0" fontId="3" fillId="0" borderId="38" xfId="14" applyBorder="1" applyAlignment="1">
      <alignment horizontal="center" vertical="center"/>
    </xf>
    <xf numFmtId="0" fontId="3" fillId="0" borderId="41" xfId="14" applyBorder="1" applyAlignment="1">
      <alignment vertical="center" wrapText="1" shrinkToFit="1"/>
    </xf>
    <xf numFmtId="0" fontId="0" fillId="0" borderId="18" xfId="0" applyBorder="1" applyAlignment="1">
      <alignment horizontal="center" vertical="center"/>
    </xf>
    <xf numFmtId="0" fontId="0" fillId="0" borderId="38" xfId="0" applyBorder="1" applyAlignment="1">
      <alignment vertical="center" wrapText="1" shrinkToFit="1"/>
    </xf>
    <xf numFmtId="0" fontId="0" fillId="0" borderId="38" xfId="0" applyBorder="1" applyAlignment="1">
      <alignment horizontal="center" vertical="center"/>
    </xf>
    <xf numFmtId="0" fontId="0" fillId="0" borderId="41" xfId="0" applyBorder="1" applyAlignment="1">
      <alignment vertical="center" wrapText="1" shrinkToFit="1"/>
    </xf>
    <xf numFmtId="0" fontId="2" fillId="0" borderId="38" xfId="14" applyFont="1" applyBorder="1" applyAlignment="1">
      <alignment horizontal="center" vertical="center"/>
    </xf>
    <xf numFmtId="0" fontId="27" fillId="0" borderId="0" xfId="11" applyFont="1" applyAlignment="1">
      <alignment horizontal="center" vertical="center"/>
    </xf>
    <xf numFmtId="0" fontId="0" fillId="12" borderId="28" xfId="11" applyFont="1" applyFill="1" applyBorder="1" applyAlignment="1">
      <alignment horizontal="center" vertical="center"/>
    </xf>
    <xf numFmtId="0" fontId="0" fillId="12" borderId="29" xfId="11" applyFont="1" applyFill="1" applyBorder="1" applyAlignment="1">
      <alignment horizontal="center" vertical="center"/>
    </xf>
    <xf numFmtId="0" fontId="4" fillId="12" borderId="27" xfId="11" applyFont="1" applyFill="1" applyBorder="1" applyAlignment="1">
      <alignment horizontal="center" vertical="center" wrapText="1"/>
    </xf>
    <xf numFmtId="0" fontId="7" fillId="12" borderId="29" xfId="11" applyFill="1" applyBorder="1" applyAlignment="1">
      <alignment horizontal="center" vertical="center" wrapText="1"/>
    </xf>
    <xf numFmtId="0" fontId="0" fillId="12" borderId="27" xfId="11" applyFont="1" applyFill="1" applyBorder="1" applyAlignment="1">
      <alignment horizontal="center" vertical="center" wrapText="1"/>
    </xf>
    <xf numFmtId="0" fontId="0" fillId="12" borderId="28" xfId="11" applyFont="1" applyFill="1" applyBorder="1" applyAlignment="1">
      <alignment horizontal="center" vertical="center" wrapText="1"/>
    </xf>
    <xf numFmtId="0" fontId="0" fillId="12" borderId="29" xfId="11" applyFont="1" applyFill="1" applyBorder="1" applyAlignment="1">
      <alignment horizontal="center" vertical="center" wrapText="1"/>
    </xf>
    <xf numFmtId="0" fontId="40" fillId="0" borderId="0" xfId="11" applyFont="1" applyAlignment="1">
      <alignment horizontal="right" vertical="center"/>
    </xf>
    <xf numFmtId="0" fontId="40" fillId="0" borderId="19" xfId="11" applyFont="1" applyBorder="1" applyAlignment="1">
      <alignment horizontal="right" vertical="center"/>
    </xf>
    <xf numFmtId="0" fontId="78" fillId="0" borderId="0" xfId="14" applyFont="1" applyAlignment="1">
      <alignment horizontal="center" vertical="center"/>
    </xf>
    <xf numFmtId="0" fontId="24" fillId="4" borderId="38" xfId="14" applyFont="1" applyFill="1" applyBorder="1" applyAlignment="1">
      <alignment horizontal="center" vertical="center"/>
    </xf>
    <xf numFmtId="0" fontId="29" fillId="12" borderId="38" xfId="14" applyFont="1" applyFill="1" applyBorder="1" applyAlignment="1" applyProtection="1">
      <alignment horizontal="center" vertical="center" shrinkToFit="1"/>
      <protection locked="0"/>
    </xf>
    <xf numFmtId="0" fontId="30" fillId="12" borderId="38" xfId="14" applyFont="1" applyFill="1" applyBorder="1" applyAlignment="1">
      <alignment horizontal="left" vertical="center"/>
    </xf>
    <xf numFmtId="0" fontId="3" fillId="4" borderId="38" xfId="14" applyFill="1" applyBorder="1" applyAlignment="1">
      <alignment horizontal="center" vertical="center"/>
    </xf>
    <xf numFmtId="0" fontId="24" fillId="4" borderId="17" xfId="14" applyFont="1" applyFill="1" applyBorder="1" applyAlignment="1">
      <alignment horizontal="center" vertical="center"/>
    </xf>
    <xf numFmtId="0" fontId="24" fillId="4" borderId="18" xfId="14" applyFont="1" applyFill="1" applyBorder="1" applyAlignment="1">
      <alignment horizontal="left" vertical="center" wrapText="1"/>
    </xf>
    <xf numFmtId="0" fontId="24" fillId="4" borderId="7" xfId="14" applyFont="1" applyFill="1" applyBorder="1" applyAlignment="1">
      <alignment horizontal="left" vertical="center" wrapText="1"/>
    </xf>
    <xf numFmtId="0" fontId="24" fillId="4" borderId="23" xfId="14" applyFont="1" applyFill="1" applyBorder="1" applyAlignment="1">
      <alignment horizontal="left" vertical="center" wrapText="1"/>
    </xf>
    <xf numFmtId="0" fontId="24" fillId="4" borderId="40" xfId="14" applyFont="1" applyFill="1" applyBorder="1" applyAlignment="1">
      <alignment horizontal="left" vertical="center" wrapText="1"/>
    </xf>
    <xf numFmtId="0" fontId="24" fillId="4" borderId="41" xfId="14" applyFont="1" applyFill="1" applyBorder="1" applyAlignment="1">
      <alignment horizontal="left" vertical="center" wrapText="1"/>
    </xf>
    <xf numFmtId="0" fontId="24" fillId="4" borderId="52" xfId="14" applyFont="1" applyFill="1" applyBorder="1" applyAlignment="1">
      <alignment horizontal="left" vertical="center" wrapText="1"/>
    </xf>
    <xf numFmtId="0" fontId="3" fillId="0" borderId="2" xfId="14" applyBorder="1" applyAlignment="1">
      <alignment horizontal="center" vertical="center"/>
    </xf>
    <xf numFmtId="0" fontId="3" fillId="0" borderId="13" xfId="14" applyBorder="1" applyAlignment="1">
      <alignment horizontal="center" vertical="center"/>
    </xf>
    <xf numFmtId="0" fontId="3" fillId="0" borderId="0" xfId="14" applyAlignment="1">
      <alignment horizontal="left" vertical="center"/>
    </xf>
    <xf numFmtId="0" fontId="3" fillId="0" borderId="41" xfId="14" applyBorder="1" applyAlignment="1">
      <alignment horizontal="left" vertical="center"/>
    </xf>
    <xf numFmtId="0" fontId="3" fillId="3" borderId="2" xfId="14" applyFill="1" applyBorder="1" applyAlignment="1">
      <alignment horizontal="center" vertical="center"/>
    </xf>
    <xf numFmtId="0" fontId="3" fillId="3" borderId="13" xfId="14" applyFill="1" applyBorder="1" applyAlignment="1">
      <alignment horizontal="center" vertical="center"/>
    </xf>
    <xf numFmtId="0" fontId="3" fillId="3" borderId="0" xfId="14" applyFill="1" applyAlignment="1">
      <alignment horizontal="left" vertical="center" wrapText="1"/>
    </xf>
    <xf numFmtId="0" fontId="3" fillId="3" borderId="21" xfId="14" applyFill="1" applyBorder="1" applyAlignment="1">
      <alignment horizontal="left" vertical="center" wrapText="1"/>
    </xf>
    <xf numFmtId="0" fontId="3" fillId="0" borderId="65" xfId="14" applyBorder="1" applyAlignment="1">
      <alignment horizontal="left" vertical="center" wrapText="1"/>
    </xf>
    <xf numFmtId="0" fontId="3" fillId="0" borderId="66" xfId="14" applyBorder="1" applyAlignment="1">
      <alignment horizontal="left" vertical="center"/>
    </xf>
    <xf numFmtId="0" fontId="3" fillId="0" borderId="45" xfId="14" applyBorder="1" applyAlignment="1">
      <alignment horizontal="center" vertical="center"/>
    </xf>
    <xf numFmtId="0" fontId="3" fillId="0" borderId="7" xfId="14" applyBorder="1" applyAlignment="1">
      <alignment horizontal="left" vertical="center" wrapText="1" shrinkToFit="1"/>
    </xf>
    <xf numFmtId="0" fontId="3" fillId="0" borderId="41" xfId="14" applyBorder="1" applyAlignment="1">
      <alignment horizontal="left" vertical="center" wrapText="1" shrinkToFit="1"/>
    </xf>
    <xf numFmtId="0" fontId="3" fillId="0" borderId="45" xfId="14" applyBorder="1" applyAlignment="1">
      <alignment horizontal="center" vertical="center" shrinkToFit="1"/>
    </xf>
    <xf numFmtId="0" fontId="3" fillId="0" borderId="13" xfId="14" applyBorder="1" applyAlignment="1">
      <alignment horizontal="center" vertical="center" shrinkToFit="1"/>
    </xf>
    <xf numFmtId="0" fontId="3" fillId="0" borderId="23" xfId="14" applyBorder="1" applyAlignment="1">
      <alignment horizontal="left" vertical="center" wrapText="1"/>
    </xf>
    <xf numFmtId="0" fontId="3" fillId="0" borderId="45" xfId="14" applyBorder="1" applyAlignment="1">
      <alignment horizontal="left" vertical="center"/>
    </xf>
    <xf numFmtId="0" fontId="3" fillId="0" borderId="7" xfId="14" applyBorder="1" applyAlignment="1">
      <alignment horizontal="left" vertical="center"/>
    </xf>
    <xf numFmtId="0" fontId="3" fillId="3" borderId="45" xfId="14" applyFill="1" applyBorder="1" applyAlignment="1">
      <alignment horizontal="center" vertical="center"/>
    </xf>
    <xf numFmtId="0" fontId="3" fillId="3" borderId="7" xfId="14" applyFill="1" applyBorder="1" applyAlignment="1">
      <alignment horizontal="left" vertical="center" wrapText="1"/>
    </xf>
    <xf numFmtId="0" fontId="3" fillId="3" borderId="23" xfId="14" applyFill="1" applyBorder="1" applyAlignment="1">
      <alignment horizontal="left" vertical="center" wrapText="1"/>
    </xf>
    <xf numFmtId="0" fontId="3" fillId="0" borderId="141" xfId="14" applyBorder="1" applyAlignment="1">
      <alignment horizontal="left" vertical="center" wrapText="1"/>
    </xf>
    <xf numFmtId="0" fontId="3" fillId="0" borderId="142" xfId="14" applyBorder="1" applyAlignment="1">
      <alignment horizontal="left" vertical="center" wrapText="1"/>
    </xf>
    <xf numFmtId="0" fontId="1" fillId="4" borderId="38" xfId="10" applyFont="1" applyFill="1" applyBorder="1" applyAlignment="1">
      <alignment horizontal="center" vertical="center" wrapText="1"/>
    </xf>
    <xf numFmtId="0" fontId="82" fillId="4" borderId="38" xfId="10" applyFont="1" applyFill="1" applyBorder="1" applyAlignment="1">
      <alignment horizontal="center" vertical="center" wrapText="1"/>
    </xf>
    <xf numFmtId="0" fontId="24" fillId="4" borderId="16" xfId="14" applyFont="1" applyFill="1" applyBorder="1" applyAlignment="1">
      <alignment horizontal="center" vertical="center"/>
    </xf>
    <xf numFmtId="0" fontId="24" fillId="4" borderId="39" xfId="14" applyFont="1" applyFill="1" applyBorder="1" applyAlignment="1">
      <alignment horizontal="center" vertical="center"/>
    </xf>
    <xf numFmtId="0" fontId="29" fillId="12" borderId="16" xfId="14" applyFont="1" applyFill="1" applyBorder="1" applyAlignment="1" applyProtection="1">
      <alignment horizontal="center" vertical="center" wrapText="1" shrinkToFit="1"/>
      <protection locked="0"/>
    </xf>
    <xf numFmtId="0" fontId="29" fillId="12" borderId="39" xfId="14" applyFont="1" applyFill="1" applyBorder="1" applyAlignment="1" applyProtection="1">
      <alignment horizontal="center" vertical="center" wrapText="1" shrinkToFit="1"/>
      <protection locked="0"/>
    </xf>
    <xf numFmtId="0" fontId="30" fillId="12" borderId="16" xfId="14" applyFont="1" applyFill="1" applyBorder="1" applyAlignment="1">
      <alignment horizontal="left" vertical="center"/>
    </xf>
    <xf numFmtId="0" fontId="30" fillId="12" borderId="39" xfId="14" applyFont="1" applyFill="1" applyBorder="1" applyAlignment="1">
      <alignment horizontal="left" vertical="center"/>
    </xf>
    <xf numFmtId="0" fontId="3" fillId="0" borderId="16" xfId="14" applyBorder="1" applyAlignment="1">
      <alignment horizontal="left" vertical="center" wrapText="1"/>
    </xf>
    <xf numFmtId="0" fontId="3" fillId="0" borderId="17" xfId="14" applyBorder="1" applyAlignment="1">
      <alignment horizontal="left" vertical="center" wrapText="1"/>
    </xf>
    <xf numFmtId="0" fontId="3" fillId="0" borderId="39" xfId="14" applyBorder="1" applyAlignment="1">
      <alignment horizontal="left" vertical="center" wrapText="1"/>
    </xf>
    <xf numFmtId="0" fontId="3" fillId="4" borderId="45" xfId="14" applyFill="1" applyBorder="1" applyAlignment="1">
      <alignment horizontal="center" vertical="center"/>
    </xf>
    <xf numFmtId="0" fontId="3" fillId="4" borderId="13" xfId="14" applyFill="1" applyBorder="1" applyAlignment="1">
      <alignment horizontal="center" vertical="center"/>
    </xf>
    <xf numFmtId="0" fontId="24" fillId="4" borderId="45" xfId="14" applyFont="1" applyFill="1" applyBorder="1" applyAlignment="1">
      <alignment horizontal="center" vertical="center"/>
    </xf>
    <xf numFmtId="0" fontId="24" fillId="4" borderId="13" xfId="14" applyFont="1" applyFill="1" applyBorder="1" applyAlignment="1">
      <alignment horizontal="center" vertical="center"/>
    </xf>
    <xf numFmtId="0" fontId="24" fillId="4" borderId="18" xfId="11" applyFont="1" applyFill="1" applyBorder="1" applyAlignment="1">
      <alignment horizontal="left" vertical="center" wrapText="1"/>
    </xf>
    <xf numFmtId="0" fontId="24" fillId="4" borderId="7" xfId="11" applyFont="1" applyFill="1" applyBorder="1" applyAlignment="1">
      <alignment horizontal="left" vertical="center" wrapText="1"/>
    </xf>
    <xf numFmtId="0" fontId="24" fillId="4" borderId="23" xfId="11" applyFont="1" applyFill="1" applyBorder="1" applyAlignment="1">
      <alignment horizontal="left" vertical="center" wrapText="1"/>
    </xf>
    <xf numFmtId="0" fontId="24" fillId="4" borderId="40" xfId="11" applyFont="1" applyFill="1" applyBorder="1" applyAlignment="1">
      <alignment horizontal="left" vertical="center" wrapText="1"/>
    </xf>
    <xf numFmtId="0" fontId="24" fillId="4" borderId="41" xfId="11" applyFont="1" applyFill="1" applyBorder="1" applyAlignment="1">
      <alignment horizontal="left" vertical="center" wrapText="1"/>
    </xf>
    <xf numFmtId="0" fontId="24" fillId="4" borderId="52" xfId="11" applyFont="1" applyFill="1" applyBorder="1" applyAlignment="1">
      <alignment horizontal="left" vertical="center" wrapText="1"/>
    </xf>
    <xf numFmtId="0" fontId="78" fillId="0" borderId="144" xfId="0" applyFont="1" applyBorder="1" applyAlignment="1">
      <alignment horizontal="center" vertical="center"/>
    </xf>
    <xf numFmtId="0" fontId="24" fillId="4" borderId="16" xfId="0" applyFont="1" applyFill="1" applyBorder="1" applyAlignment="1">
      <alignment horizontal="center" vertical="center"/>
    </xf>
    <xf numFmtId="0" fontId="24" fillId="4" borderId="39" xfId="0" applyFont="1" applyFill="1" applyBorder="1" applyAlignment="1">
      <alignment horizontal="center" vertical="center"/>
    </xf>
    <xf numFmtId="0" fontId="29" fillId="12" borderId="16" xfId="14" applyFont="1" applyFill="1" applyBorder="1" applyAlignment="1" applyProtection="1">
      <alignment horizontal="center" vertical="center" shrinkToFit="1"/>
      <protection locked="0"/>
    </xf>
    <xf numFmtId="0" fontId="29" fillId="12" borderId="39" xfId="14" applyFont="1" applyFill="1" applyBorder="1" applyAlignment="1" applyProtection="1">
      <alignment horizontal="center" vertical="center" shrinkToFit="1"/>
      <protection locked="0"/>
    </xf>
    <xf numFmtId="0" fontId="82" fillId="4" borderId="38" xfId="10" applyFont="1" applyFill="1"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39" xfId="0" applyBorder="1" applyAlignment="1">
      <alignment horizontal="left" vertical="center" wrapText="1"/>
    </xf>
    <xf numFmtId="0" fontId="29" fillId="12" borderId="16" xfId="0" applyFont="1" applyFill="1" applyBorder="1" applyAlignment="1" applyProtection="1">
      <alignment horizontal="center" vertical="center" shrinkToFit="1"/>
      <protection locked="0"/>
    </xf>
    <xf numFmtId="0" fontId="29" fillId="12" borderId="39" xfId="0" applyFont="1" applyFill="1" applyBorder="1" applyAlignment="1" applyProtection="1">
      <alignment horizontal="center" vertical="center" shrinkToFit="1"/>
      <protection locked="0"/>
    </xf>
    <xf numFmtId="0" fontId="30" fillId="12" borderId="16" xfId="0" applyFont="1" applyFill="1" applyBorder="1" applyAlignment="1">
      <alignment horizontal="left" vertical="center"/>
    </xf>
    <xf numFmtId="0" fontId="30" fillId="12" borderId="39" xfId="0" applyFont="1" applyFill="1" applyBorder="1" applyAlignment="1">
      <alignment horizontal="left" vertical="center"/>
    </xf>
    <xf numFmtId="0" fontId="0" fillId="4" borderId="45" xfId="0" applyFill="1" applyBorder="1" applyAlignment="1">
      <alignment horizontal="center" vertical="center"/>
    </xf>
    <xf numFmtId="0" fontId="0" fillId="4" borderId="13" xfId="0" applyFill="1" applyBorder="1" applyAlignment="1">
      <alignment horizontal="center" vertical="center"/>
    </xf>
    <xf numFmtId="0" fontId="24" fillId="4" borderId="45" xfId="0" applyFont="1" applyFill="1" applyBorder="1" applyAlignment="1">
      <alignment horizontal="center" vertical="center"/>
    </xf>
    <xf numFmtId="0" fontId="24" fillId="4" borderId="13" xfId="0" applyFont="1" applyFill="1" applyBorder="1" applyAlignment="1">
      <alignment horizontal="center" vertical="center"/>
    </xf>
    <xf numFmtId="0" fontId="21" fillId="0" borderId="17" xfId="0" applyFont="1" applyBorder="1" applyAlignment="1">
      <alignment horizontal="center" vertical="center" justifyLastLine="1"/>
    </xf>
    <xf numFmtId="0" fontId="21" fillId="0" borderId="39" xfId="0" applyFont="1" applyBorder="1" applyAlignment="1">
      <alignment horizontal="center" vertical="center" justifyLastLine="1"/>
    </xf>
    <xf numFmtId="0" fontId="19" fillId="0" borderId="0" xfId="0" applyFont="1" applyAlignment="1">
      <alignment horizontal="right" vertical="center"/>
    </xf>
    <xf numFmtId="0" fontId="20" fillId="0" borderId="0" xfId="0" applyFont="1" applyAlignment="1">
      <alignment horizontal="center" vertical="center"/>
    </xf>
    <xf numFmtId="176" fontId="18" fillId="0" borderId="30" xfId="0" applyNumberFormat="1" applyFont="1" applyBorder="1" applyAlignment="1">
      <alignment horizontal="left" vertical="center"/>
    </xf>
    <xf numFmtId="0" fontId="21" fillId="12" borderId="31" xfId="0" applyFont="1" applyFill="1" applyBorder="1" applyAlignment="1">
      <alignment horizontal="center" vertical="center" wrapText="1"/>
    </xf>
    <xf numFmtId="0" fontId="21" fillId="12" borderId="32" xfId="0" applyFont="1" applyFill="1" applyBorder="1" applyAlignment="1">
      <alignment horizontal="center" vertical="center" wrapText="1"/>
    </xf>
    <xf numFmtId="0" fontId="21" fillId="12" borderId="33" xfId="0" applyFont="1" applyFill="1" applyBorder="1" applyAlignment="1">
      <alignment horizontal="center" vertical="center" wrapText="1"/>
    </xf>
    <xf numFmtId="0" fontId="21" fillId="12" borderId="31" xfId="0" applyFont="1" applyFill="1" applyBorder="1" applyAlignment="1">
      <alignment horizontal="center" vertical="center"/>
    </xf>
    <xf numFmtId="0" fontId="21" fillId="12" borderId="32" xfId="0" applyFont="1" applyFill="1" applyBorder="1" applyAlignment="1">
      <alignment horizontal="center" vertical="center"/>
    </xf>
    <xf numFmtId="0" fontId="21" fillId="12" borderId="79" xfId="0" applyFont="1" applyFill="1" applyBorder="1" applyAlignment="1">
      <alignment horizontal="center" vertical="center"/>
    </xf>
    <xf numFmtId="0" fontId="79" fillId="12" borderId="16" xfId="0" applyFont="1" applyFill="1" applyBorder="1" applyAlignment="1">
      <alignment horizontal="center" vertical="center" shrinkToFit="1"/>
    </xf>
    <xf numFmtId="0" fontId="79" fillId="12" borderId="17" xfId="0" applyFont="1" applyFill="1" applyBorder="1" applyAlignment="1">
      <alignment horizontal="center" vertical="center" shrinkToFit="1"/>
    </xf>
    <xf numFmtId="0" fontId="79" fillId="12" borderId="53" xfId="0" applyFont="1" applyFill="1" applyBorder="1" applyAlignment="1">
      <alignment horizontal="center" vertical="center" shrinkToFit="1"/>
    </xf>
    <xf numFmtId="0" fontId="80" fillId="12" borderId="24" xfId="0" applyFont="1" applyFill="1" applyBorder="1" applyAlignment="1">
      <alignment horizontal="left" vertical="center" shrinkToFit="1"/>
    </xf>
    <xf numFmtId="0" fontId="80" fillId="12" borderId="25" xfId="0" applyFont="1" applyFill="1" applyBorder="1" applyAlignment="1">
      <alignment horizontal="left" vertical="center" shrinkToFit="1"/>
    </xf>
    <xf numFmtId="0" fontId="80" fillId="12" borderId="58" xfId="0" applyFont="1" applyFill="1" applyBorder="1" applyAlignment="1">
      <alignment horizontal="left" vertical="center" shrinkToFit="1"/>
    </xf>
    <xf numFmtId="0" fontId="21" fillId="0" borderId="15"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26" xfId="0" applyFont="1" applyBorder="1" applyAlignment="1">
      <alignment horizontal="center" vertical="center" wrapText="1"/>
    </xf>
    <xf numFmtId="0" fontId="18" fillId="0" borderId="15" xfId="0" applyFont="1" applyBorder="1" applyAlignment="1">
      <alignment horizontal="center" vertical="center" justifyLastLine="1"/>
    </xf>
    <xf numFmtId="0" fontId="18" fillId="0" borderId="26" xfId="0" applyFont="1" applyBorder="1" applyAlignment="1">
      <alignment horizontal="center" vertical="center" justifyLastLine="1"/>
    </xf>
    <xf numFmtId="0" fontId="22" fillId="0" borderId="15" xfId="0"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18" fillId="0" borderId="4" xfId="0" applyFont="1" applyBorder="1">
      <alignment vertical="center"/>
    </xf>
    <xf numFmtId="0" fontId="9" fillId="0" borderId="7" xfId="0" applyFont="1" applyBorder="1">
      <alignment vertical="center"/>
    </xf>
    <xf numFmtId="0" fontId="9" fillId="0" borderId="8" xfId="0" applyFont="1" applyBorder="1">
      <alignment vertical="center"/>
    </xf>
    <xf numFmtId="0" fontId="18" fillId="0" borderId="20" xfId="0" applyFont="1" applyBorder="1" applyAlignment="1">
      <alignment horizontal="left" vertical="center"/>
    </xf>
    <xf numFmtId="0" fontId="9" fillId="0" borderId="0" xfId="0" applyFont="1">
      <alignment vertical="center"/>
    </xf>
    <xf numFmtId="0" fontId="9" fillId="0" borderId="19" xfId="0" applyFont="1" applyBorder="1">
      <alignment vertical="center"/>
    </xf>
    <xf numFmtId="0" fontId="9" fillId="0" borderId="20" xfId="0" applyFont="1" applyBorder="1">
      <alignment vertical="center"/>
    </xf>
    <xf numFmtId="0" fontId="9" fillId="0" borderId="49" xfId="0" applyFont="1" applyBorder="1">
      <alignment vertical="center"/>
    </xf>
    <xf numFmtId="0" fontId="9" fillId="0" borderId="30" xfId="0" applyFont="1" applyBorder="1">
      <alignment vertical="center"/>
    </xf>
    <xf numFmtId="0" fontId="9" fillId="0" borderId="50" xfId="0" applyFont="1" applyBorder="1">
      <alignment vertical="center"/>
    </xf>
    <xf numFmtId="0" fontId="18" fillId="0" borderId="17" xfId="0" applyFont="1" applyBorder="1" applyAlignment="1">
      <alignment horizontal="center" vertical="center" justifyLastLine="1"/>
    </xf>
    <xf numFmtId="0" fontId="18" fillId="0" borderId="39" xfId="0" applyFont="1" applyBorder="1" applyAlignment="1">
      <alignment horizontal="center" vertical="center" justifyLastLine="1"/>
    </xf>
    <xf numFmtId="0" fontId="21" fillId="0" borderId="14" xfId="0" applyFont="1" applyBorder="1" applyAlignment="1">
      <alignment horizontal="center" vertical="center"/>
    </xf>
    <xf numFmtId="0" fontId="21" fillId="0" borderId="59" xfId="0" applyFont="1" applyBorder="1" applyAlignment="1">
      <alignment horizontal="center" vertical="center"/>
    </xf>
    <xf numFmtId="0" fontId="21" fillId="0" borderId="20" xfId="0" applyFont="1" applyBorder="1" applyAlignment="1">
      <alignment horizontal="left" vertical="top" wrapText="1"/>
    </xf>
    <xf numFmtId="0" fontId="21" fillId="0" borderId="0" xfId="0" applyFont="1" applyAlignment="1">
      <alignment horizontal="left" vertical="top" wrapText="1"/>
    </xf>
    <xf numFmtId="0" fontId="21" fillId="0" borderId="19" xfId="0" applyFont="1" applyBorder="1" applyAlignment="1">
      <alignment horizontal="left" vertical="top" wrapText="1"/>
    </xf>
    <xf numFmtId="0" fontId="15" fillId="9" borderId="81" xfId="0" applyFont="1" applyFill="1" applyBorder="1" applyAlignment="1">
      <alignment horizontal="right" wrapText="1"/>
    </xf>
    <xf numFmtId="0" fontId="0" fillId="9" borderId="81" xfId="0" applyFill="1" applyBorder="1" applyAlignment="1">
      <alignment horizontal="right" wrapText="1"/>
    </xf>
    <xf numFmtId="0" fontId="45" fillId="3" borderId="0" xfId="0" applyFont="1" applyFill="1" applyAlignment="1">
      <alignment horizontal="left" vertical="center" wrapText="1"/>
    </xf>
    <xf numFmtId="0" fontId="0" fillId="0" borderId="38" xfId="0" applyBorder="1" applyAlignment="1">
      <alignment horizontal="center" vertical="center" wrapText="1"/>
    </xf>
    <xf numFmtId="0" fontId="9" fillId="0" borderId="38" xfId="0" applyFont="1" applyBorder="1" applyAlignment="1">
      <alignment horizontal="center" vertical="center" wrapText="1"/>
    </xf>
    <xf numFmtId="0" fontId="0" fillId="0" borderId="64" xfId="0" applyBorder="1" applyAlignment="1">
      <alignment horizontal="center" vertical="center" shrinkToFit="1"/>
    </xf>
    <xf numFmtId="0" fontId="9" fillId="0" borderId="28" xfId="0" applyFont="1" applyBorder="1" applyAlignment="1">
      <alignment horizontal="center" vertical="center" shrinkToFit="1"/>
    </xf>
    <xf numFmtId="0" fontId="0" fillId="0" borderId="93" xfId="0" applyBorder="1" applyAlignment="1">
      <alignment horizontal="center" vertical="center" shrinkToFit="1"/>
    </xf>
    <xf numFmtId="0" fontId="9" fillId="0" borderId="94" xfId="0" applyFont="1" applyBorder="1" applyAlignment="1">
      <alignment horizontal="center" vertical="center" shrinkToFit="1"/>
    </xf>
    <xf numFmtId="0" fontId="0" fillId="0" borderId="28" xfId="0" applyBorder="1" applyAlignment="1">
      <alignment horizontal="center" vertical="center" shrinkToFit="1"/>
    </xf>
    <xf numFmtId="0" fontId="9" fillId="0" borderId="29" xfId="0" applyFont="1" applyBorder="1" applyAlignment="1">
      <alignment horizontal="center" vertical="center" shrinkToFit="1"/>
    </xf>
    <xf numFmtId="0" fontId="15" fillId="0" borderId="82" xfId="0" applyFont="1" applyBorder="1" applyAlignment="1">
      <alignment vertical="center" wrapText="1"/>
    </xf>
    <xf numFmtId="0" fontId="0" fillId="0" borderId="83" xfId="0" applyBorder="1" applyAlignment="1">
      <alignment vertical="center" wrapText="1"/>
    </xf>
    <xf numFmtId="0" fontId="0" fillId="0" borderId="88" xfId="0" applyBorder="1" applyAlignment="1">
      <alignment vertical="center" wrapText="1"/>
    </xf>
    <xf numFmtId="0" fontId="0" fillId="0" borderId="89" xfId="0" applyBorder="1" applyAlignment="1">
      <alignment vertical="center" wrapText="1"/>
    </xf>
    <xf numFmtId="0" fontId="0" fillId="0" borderId="98" xfId="0" applyBorder="1" applyAlignment="1">
      <alignment vertical="center" wrapText="1"/>
    </xf>
    <xf numFmtId="0" fontId="0" fillId="0" borderId="99" xfId="0" applyBorder="1" applyAlignment="1">
      <alignment vertical="center" wrapText="1"/>
    </xf>
    <xf numFmtId="0" fontId="48" fillId="0" borderId="84" xfId="0" applyFont="1" applyBorder="1" applyAlignment="1">
      <alignment horizontal="center" vertical="center" wrapText="1"/>
    </xf>
    <xf numFmtId="0" fontId="9" fillId="0" borderId="90" xfId="0" applyFont="1" applyBorder="1" applyAlignment="1">
      <alignment horizontal="center" vertical="center" wrapText="1"/>
    </xf>
    <xf numFmtId="0" fontId="0" fillId="0" borderId="72" xfId="0" applyBorder="1" applyAlignment="1">
      <alignment vertical="center" wrapText="1"/>
    </xf>
    <xf numFmtId="0" fontId="0" fillId="0" borderId="84" xfId="0" applyBorder="1" applyAlignment="1">
      <alignment horizontal="center" vertical="center" wrapText="1"/>
    </xf>
    <xf numFmtId="0" fontId="9" fillId="0" borderId="85" xfId="0" applyFont="1" applyBorder="1" applyAlignment="1">
      <alignment horizontal="center" vertical="center" wrapText="1"/>
    </xf>
    <xf numFmtId="0" fontId="9" fillId="0" borderId="86" xfId="0" applyFont="1" applyBorder="1" applyAlignment="1">
      <alignment horizontal="center" vertical="center" wrapText="1"/>
    </xf>
    <xf numFmtId="0" fontId="9" fillId="0" borderId="87" xfId="0" applyFont="1" applyBorder="1" applyAlignment="1">
      <alignment horizontal="center" vertical="center" wrapText="1"/>
    </xf>
    <xf numFmtId="0" fontId="0" fillId="0" borderId="90" xfId="0" applyBorder="1" applyAlignment="1">
      <alignment horizontal="center" vertical="center" wrapText="1"/>
    </xf>
    <xf numFmtId="0" fontId="9" fillId="0" borderId="9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56" xfId="0" applyFont="1" applyBorder="1" applyAlignment="1">
      <alignment horizontal="center" vertical="center" wrapText="1"/>
    </xf>
    <xf numFmtId="0" fontId="0" fillId="0" borderId="92" xfId="0" applyBorder="1" applyAlignment="1">
      <alignment horizontal="center" vertical="center" wrapText="1"/>
    </xf>
    <xf numFmtId="0" fontId="9" fillId="0" borderId="95" xfId="0" applyFont="1" applyBorder="1" applyAlignment="1">
      <alignment horizontal="center" vertical="center" wrapText="1"/>
    </xf>
    <xf numFmtId="0" fontId="48" fillId="0" borderId="38" xfId="0" applyFont="1" applyBorder="1" applyAlignment="1">
      <alignment horizontal="center" vertical="center" wrapText="1"/>
    </xf>
    <xf numFmtId="38" fontId="15" fillId="9" borderId="0" xfId="8" applyFont="1" applyFill="1" applyBorder="1" applyAlignment="1">
      <alignment horizontal="center" vertical="center" wrapText="1"/>
    </xf>
    <xf numFmtId="38" fontId="15" fillId="0" borderId="126" xfId="8" applyFont="1" applyFill="1" applyBorder="1" applyAlignment="1">
      <alignment horizontal="center" vertical="center" wrapText="1"/>
    </xf>
    <xf numFmtId="38" fontId="15" fillId="0" borderId="127" xfId="8" applyFont="1" applyFill="1" applyBorder="1" applyAlignment="1">
      <alignment horizontal="center" vertical="center" wrapText="1"/>
    </xf>
    <xf numFmtId="38" fontId="15" fillId="2" borderId="74" xfId="8" applyFont="1" applyFill="1" applyBorder="1" applyAlignment="1">
      <alignment horizontal="center" vertical="center" wrapText="1"/>
    </xf>
    <xf numFmtId="38" fontId="15" fillId="2" borderId="109" xfId="8" applyFont="1" applyFill="1" applyBorder="1" applyAlignment="1">
      <alignment horizontal="center" vertical="center" wrapText="1"/>
    </xf>
    <xf numFmtId="0" fontId="15" fillId="0" borderId="103" xfId="0" applyFont="1" applyBorder="1" applyAlignment="1">
      <alignment horizontal="center" vertical="center" wrapText="1"/>
    </xf>
    <xf numFmtId="0" fontId="15" fillId="0" borderId="79" xfId="0" applyFont="1" applyBorder="1" applyAlignment="1">
      <alignment horizontal="center" vertical="center" wrapText="1"/>
    </xf>
    <xf numFmtId="0" fontId="15" fillId="0" borderId="106" xfId="0" applyFont="1" applyBorder="1" applyAlignment="1">
      <alignment horizontal="center" vertical="center" wrapText="1"/>
    </xf>
    <xf numFmtId="0" fontId="15" fillId="0" borderId="53" xfId="0" applyFont="1" applyBorder="1" applyAlignment="1">
      <alignment horizontal="center" vertical="center" wrapText="1"/>
    </xf>
    <xf numFmtId="0" fontId="15" fillId="0" borderId="1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12" xfId="0" applyFont="1" applyBorder="1" applyAlignment="1">
      <alignment horizontal="center" vertical="center" wrapText="1"/>
    </xf>
    <xf numFmtId="0" fontId="15" fillId="0" borderId="81" xfId="0" applyFont="1" applyBorder="1" applyAlignment="1">
      <alignment horizontal="center" vertical="center" wrapText="1"/>
    </xf>
    <xf numFmtId="38" fontId="55" fillId="9" borderId="0" xfId="8" applyFont="1" applyFill="1" applyBorder="1" applyAlignment="1">
      <alignment horizontal="center" vertical="center" wrapText="1"/>
    </xf>
    <xf numFmtId="38" fontId="15" fillId="2" borderId="113" xfId="8" applyFont="1" applyFill="1" applyBorder="1" applyAlignment="1">
      <alignment horizontal="center" vertical="center" wrapText="1"/>
    </xf>
    <xf numFmtId="38" fontId="15" fillId="2" borderId="120" xfId="8" applyFont="1" applyFill="1" applyBorder="1" applyAlignment="1">
      <alignment horizontal="center" vertical="center" wrapText="1"/>
    </xf>
    <xf numFmtId="0" fontId="9" fillId="0" borderId="84" xfId="0" applyFont="1" applyBorder="1" applyAlignment="1">
      <alignment horizontal="center" vertical="center" wrapText="1"/>
    </xf>
    <xf numFmtId="0" fontId="9" fillId="0" borderId="64" xfId="0" applyFont="1" applyBorder="1" applyAlignment="1">
      <alignment horizontal="center" vertical="center" shrinkToFit="1"/>
    </xf>
    <xf numFmtId="0" fontId="15" fillId="9" borderId="0" xfId="0" applyFont="1" applyFill="1" applyAlignment="1">
      <alignment vertical="center" wrapText="1"/>
    </xf>
    <xf numFmtId="0" fontId="0" fillId="9" borderId="0" xfId="0" applyFill="1" applyAlignment="1">
      <alignment vertical="center" wrapText="1"/>
    </xf>
    <xf numFmtId="0" fontId="9" fillId="0" borderId="92" xfId="0" applyFont="1" applyBorder="1" applyAlignment="1">
      <alignment horizontal="center" vertical="center" wrapText="1"/>
    </xf>
    <xf numFmtId="0" fontId="15" fillId="4" borderId="30" xfId="0" applyFont="1" applyFill="1" applyBorder="1" applyAlignment="1">
      <alignment horizontal="right" wrapText="1"/>
    </xf>
    <xf numFmtId="0" fontId="15" fillId="0" borderId="131" xfId="0" applyFont="1" applyBorder="1" applyAlignment="1">
      <alignment vertical="center" wrapText="1"/>
    </xf>
    <xf numFmtId="0" fontId="0" fillId="0" borderId="132" xfId="0" applyBorder="1" applyAlignment="1">
      <alignment vertical="center" wrapText="1"/>
    </xf>
    <xf numFmtId="0" fontId="0" fillId="0" borderId="133" xfId="0" applyBorder="1" applyAlignment="1">
      <alignment vertical="center" wrapText="1"/>
    </xf>
    <xf numFmtId="0" fontId="0" fillId="0" borderId="134" xfId="0" applyBorder="1" applyAlignment="1">
      <alignment vertical="center" wrapText="1"/>
    </xf>
    <xf numFmtId="0" fontId="48" fillId="0" borderId="104" xfId="0" applyFont="1" applyBorder="1" applyAlignment="1">
      <alignment horizontal="center" vertical="center" wrapText="1"/>
    </xf>
    <xf numFmtId="0" fontId="9" fillId="0" borderId="104" xfId="0" applyFont="1" applyBorder="1" applyAlignment="1">
      <alignment horizontal="center" vertical="center" wrapText="1"/>
    </xf>
    <xf numFmtId="0" fontId="0" fillId="0" borderId="104" xfId="0" applyBorder="1" applyAlignment="1">
      <alignment horizontal="center" vertical="center" wrapText="1"/>
    </xf>
    <xf numFmtId="0" fontId="0" fillId="0" borderId="91" xfId="0" applyBorder="1" applyAlignment="1">
      <alignment horizontal="center" vertical="center" wrapText="1"/>
    </xf>
    <xf numFmtId="38" fontId="15" fillId="4" borderId="0" xfId="8" applyFont="1" applyFill="1" applyBorder="1" applyAlignment="1">
      <alignment horizontal="center" vertical="center" wrapText="1"/>
    </xf>
    <xf numFmtId="38" fontId="15" fillId="0" borderId="78" xfId="8" applyFont="1" applyFill="1" applyBorder="1" applyAlignment="1">
      <alignment horizontal="center" vertical="center" wrapText="1"/>
    </xf>
    <xf numFmtId="0" fontId="15" fillId="0" borderId="75"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9" xfId="0" applyFont="1" applyBorder="1" applyAlignment="1">
      <alignment horizontal="center" vertical="center" wrapText="1"/>
    </xf>
    <xf numFmtId="0" fontId="15" fillId="0" borderId="30" xfId="0" applyFont="1" applyBorder="1" applyAlignment="1">
      <alignment horizontal="center" vertical="center" wrapText="1"/>
    </xf>
    <xf numFmtId="38" fontId="55" fillId="4" borderId="0" xfId="8" applyFont="1" applyFill="1" applyBorder="1" applyAlignment="1">
      <alignment horizontal="center" vertical="center" wrapText="1"/>
    </xf>
    <xf numFmtId="38" fontId="15" fillId="2" borderId="72" xfId="8" applyFont="1" applyFill="1" applyBorder="1" applyAlignment="1">
      <alignment horizontal="center" vertical="center" wrapText="1"/>
    </xf>
    <xf numFmtId="0" fontId="0" fillId="4" borderId="30" xfId="0" applyFill="1" applyBorder="1" applyAlignment="1">
      <alignment horizontal="right" wrapText="1"/>
    </xf>
    <xf numFmtId="0" fontId="15" fillId="0" borderId="132" xfId="0" applyFont="1" applyBorder="1" applyAlignment="1">
      <alignment vertical="center" wrapText="1"/>
    </xf>
    <xf numFmtId="0" fontId="15" fillId="0" borderId="133" xfId="0" applyFont="1" applyBorder="1" applyAlignment="1">
      <alignment vertical="center" wrapText="1"/>
    </xf>
    <xf numFmtId="0" fontId="15" fillId="0" borderId="89" xfId="0" applyFont="1" applyBorder="1" applyAlignment="1">
      <alignment vertical="center" wrapText="1"/>
    </xf>
    <xf numFmtId="0" fontId="15" fillId="0" borderId="134" xfId="0" applyFont="1" applyBorder="1" applyAlignment="1">
      <alignment vertical="center" wrapText="1"/>
    </xf>
    <xf numFmtId="0" fontId="15" fillId="0" borderId="99" xfId="0" applyFont="1" applyBorder="1" applyAlignment="1">
      <alignment vertical="center" wrapText="1"/>
    </xf>
    <xf numFmtId="0" fontId="9" fillId="0" borderId="64"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0" fillId="4" borderId="0" xfId="0" applyFill="1" applyAlignment="1">
      <alignment vertical="center" wrapText="1"/>
    </xf>
    <xf numFmtId="0" fontId="9" fillId="0" borderId="20" xfId="0" applyFont="1" applyBorder="1" applyAlignment="1">
      <alignment horizontal="center" vertical="center" wrapText="1"/>
    </xf>
    <xf numFmtId="0" fontId="9" fillId="0" borderId="0" xfId="0" applyFont="1" applyAlignment="1">
      <alignment horizontal="center" vertical="center" wrapText="1"/>
    </xf>
    <xf numFmtId="0" fontId="9" fillId="0" borderId="19" xfId="0" applyFont="1" applyBorder="1" applyAlignment="1">
      <alignment horizontal="center" vertical="center" wrapText="1"/>
    </xf>
    <xf numFmtId="0" fontId="0" fillId="0" borderId="90" xfId="0" applyBorder="1" applyAlignment="1">
      <alignment horizontal="center" vertical="center"/>
    </xf>
    <xf numFmtId="0" fontId="15" fillId="4" borderId="0" xfId="0" applyFont="1" applyFill="1" applyAlignment="1">
      <alignment vertical="center" wrapText="1"/>
    </xf>
    <xf numFmtId="0" fontId="15" fillId="5" borderId="30" xfId="0" applyFont="1" applyFill="1" applyBorder="1" applyAlignment="1">
      <alignment horizontal="left" vertical="center" wrapText="1"/>
    </xf>
    <xf numFmtId="0" fontId="19" fillId="0" borderId="30" xfId="0" applyFont="1" applyBorder="1" applyAlignment="1">
      <alignment horizontal="left" vertical="center" wrapText="1"/>
    </xf>
    <xf numFmtId="0" fontId="15" fillId="0" borderId="30" xfId="0" applyFont="1" applyBorder="1" applyAlignment="1">
      <alignment horizontal="right" vertical="center" wrapText="1"/>
    </xf>
    <xf numFmtId="0" fontId="0" fillId="0" borderId="20" xfId="0" applyBorder="1" applyAlignment="1">
      <alignment horizontal="center" vertical="center"/>
    </xf>
    <xf numFmtId="9" fontId="9" fillId="10" borderId="104" xfId="12" applyFont="1" applyFill="1" applyBorder="1" applyAlignment="1">
      <alignment vertical="center" wrapText="1"/>
    </xf>
    <xf numFmtId="9" fontId="9" fillId="10" borderId="90" xfId="12" applyFont="1" applyFill="1" applyBorder="1" applyAlignment="1">
      <alignment vertical="center" wrapText="1"/>
    </xf>
    <xf numFmtId="9" fontId="9" fillId="10" borderId="72" xfId="12" applyFont="1" applyFill="1" applyBorder="1" applyAlignment="1">
      <alignment vertical="center" wrapText="1"/>
    </xf>
    <xf numFmtId="0" fontId="48" fillId="0" borderId="90" xfId="0" applyFont="1" applyBorder="1" applyAlignment="1">
      <alignment horizontal="center" vertical="center" wrapText="1"/>
    </xf>
    <xf numFmtId="0" fontId="48" fillId="0" borderId="72" xfId="0" applyFont="1" applyBorder="1" applyAlignment="1">
      <alignment horizontal="center" vertical="center" wrapText="1"/>
    </xf>
    <xf numFmtId="0" fontId="0" fillId="0" borderId="64" xfId="0"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90" xfId="0" applyBorder="1" applyAlignment="1">
      <alignment vertical="center" wrapText="1"/>
    </xf>
    <xf numFmtId="38" fontId="15" fillId="11" borderId="137" xfId="8" applyFont="1" applyFill="1" applyBorder="1" applyAlignment="1">
      <alignment horizontal="center" vertical="center" wrapText="1"/>
    </xf>
    <xf numFmtId="0" fontId="48" fillId="0" borderId="56" xfId="0" applyFont="1" applyBorder="1" applyAlignment="1">
      <alignment horizontal="center" vertical="center" wrapText="1"/>
    </xf>
    <xf numFmtId="0" fontId="48" fillId="0" borderId="19" xfId="0" applyFont="1" applyBorder="1" applyAlignment="1">
      <alignment horizontal="center" vertical="center" wrapText="1"/>
    </xf>
    <xf numFmtId="0" fontId="48" fillId="0" borderId="50" xfId="0" applyFont="1" applyBorder="1" applyAlignment="1">
      <alignment horizontal="center" vertical="center" wrapText="1"/>
    </xf>
    <xf numFmtId="38" fontId="15" fillId="11" borderId="138" xfId="8" applyFont="1" applyFill="1" applyBorder="1" applyAlignment="1">
      <alignment horizontal="center" vertical="center" wrapText="1"/>
    </xf>
    <xf numFmtId="38" fontId="15" fillId="3" borderId="30" xfId="8" applyFont="1" applyFill="1" applyBorder="1" applyAlignment="1">
      <alignment horizontal="right" vertical="center" wrapText="1"/>
    </xf>
    <xf numFmtId="0" fontId="15" fillId="0" borderId="64" xfId="0" applyFont="1" applyBorder="1" applyAlignment="1">
      <alignment horizontal="center" vertical="center" wrapText="1"/>
    </xf>
    <xf numFmtId="0" fontId="15" fillId="0" borderId="28" xfId="0" applyFont="1" applyBorder="1" applyAlignment="1">
      <alignment horizontal="center" vertical="center" wrapText="1"/>
    </xf>
    <xf numFmtId="0" fontId="15" fillId="4" borderId="30" xfId="0" applyFont="1" applyFill="1" applyBorder="1" applyAlignment="1">
      <alignment horizontal="right" vertical="center" wrapText="1"/>
    </xf>
    <xf numFmtId="0" fontId="15" fillId="4" borderId="131" xfId="0" applyFont="1" applyFill="1" applyBorder="1" applyAlignment="1">
      <alignment vertical="center" wrapText="1"/>
    </xf>
    <xf numFmtId="0" fontId="15" fillId="4" borderId="132" xfId="0" applyFont="1" applyFill="1" applyBorder="1" applyAlignment="1">
      <alignment vertical="center" wrapText="1"/>
    </xf>
    <xf numFmtId="0" fontId="15" fillId="4" borderId="133" xfId="0" applyFont="1" applyFill="1" applyBorder="1" applyAlignment="1">
      <alignment vertical="center" wrapText="1"/>
    </xf>
    <xf numFmtId="0" fontId="15" fillId="4" borderId="89" xfId="0" applyFont="1" applyFill="1" applyBorder="1" applyAlignment="1">
      <alignment vertical="center" wrapText="1"/>
    </xf>
    <xf numFmtId="0" fontId="15" fillId="4" borderId="134" xfId="0" applyFont="1" applyFill="1" applyBorder="1" applyAlignment="1">
      <alignment vertical="center" wrapText="1"/>
    </xf>
    <xf numFmtId="0" fontId="15" fillId="4" borderId="99" xfId="0" applyFont="1" applyFill="1" applyBorder="1" applyAlignment="1">
      <alignment vertical="center" wrapText="1"/>
    </xf>
    <xf numFmtId="0" fontId="48" fillId="4" borderId="104" xfId="0" applyFont="1" applyFill="1" applyBorder="1" applyAlignment="1">
      <alignment horizontal="center" vertical="center" wrapText="1"/>
    </xf>
    <xf numFmtId="0" fontId="9" fillId="4" borderId="90" xfId="0" applyFont="1" applyFill="1" applyBorder="1" applyAlignment="1">
      <alignment horizontal="center" vertical="center" wrapText="1"/>
    </xf>
    <xf numFmtId="0" fontId="0" fillId="4" borderId="72" xfId="0" applyFill="1" applyBorder="1" applyAlignment="1">
      <alignment vertical="center" wrapText="1"/>
    </xf>
    <xf numFmtId="0" fontId="0" fillId="4" borderId="84" xfId="0" applyFill="1" applyBorder="1" applyAlignment="1">
      <alignment horizontal="center" vertical="center" wrapText="1"/>
    </xf>
    <xf numFmtId="0" fontId="0" fillId="4" borderId="104" xfId="0" applyFill="1" applyBorder="1" applyAlignment="1">
      <alignment horizontal="center" vertical="center" wrapText="1"/>
    </xf>
    <xf numFmtId="0" fontId="0" fillId="4" borderId="90" xfId="0" applyFill="1" applyBorder="1" applyAlignment="1">
      <alignment horizontal="center" vertical="center" wrapText="1"/>
    </xf>
    <xf numFmtId="0" fontId="9" fillId="4" borderId="64"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0" fillId="4" borderId="90" xfId="0" applyFill="1" applyBorder="1" applyAlignment="1">
      <alignment horizontal="center" vertical="center"/>
    </xf>
    <xf numFmtId="0" fontId="15" fillId="4" borderId="4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5" fillId="4" borderId="30" xfId="0" applyFont="1" applyFill="1" applyBorder="1" applyAlignment="1">
      <alignment horizontal="left" vertical="center" wrapText="1"/>
    </xf>
    <xf numFmtId="0" fontId="9" fillId="4" borderId="20"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9" xfId="0" applyFont="1" applyFill="1" applyBorder="1" applyAlignment="1">
      <alignment horizontal="center" vertical="center" wrapText="1"/>
    </xf>
    <xf numFmtId="0" fontId="9" fillId="4" borderId="64" xfId="0" applyFont="1" applyFill="1" applyBorder="1" applyAlignment="1">
      <alignment horizontal="center" vertical="center" shrinkToFit="1"/>
    </xf>
    <xf numFmtId="0" fontId="9" fillId="4" borderId="29" xfId="0" applyFont="1" applyFill="1" applyBorder="1" applyAlignment="1">
      <alignment horizontal="center" vertical="center" shrinkToFit="1"/>
    </xf>
    <xf numFmtId="0" fontId="73" fillId="0" borderId="139" xfId="0" applyFont="1" applyBorder="1" applyAlignment="1">
      <alignment horizontal="center" vertical="center" wrapText="1"/>
    </xf>
    <xf numFmtId="0" fontId="73" fillId="0" borderId="140" xfId="0" applyFont="1" applyBorder="1" applyAlignment="1">
      <alignment horizontal="center" vertical="center" wrapText="1"/>
    </xf>
    <xf numFmtId="0" fontId="73" fillId="0" borderId="121" xfId="0" applyFont="1" applyBorder="1" applyAlignment="1">
      <alignment horizontal="center" vertical="center" wrapText="1"/>
    </xf>
    <xf numFmtId="0" fontId="73" fillId="0" borderId="122" xfId="0" applyFont="1" applyBorder="1" applyAlignment="1">
      <alignment horizontal="center" vertical="center" wrapText="1"/>
    </xf>
    <xf numFmtId="0" fontId="73" fillId="0" borderId="123" xfId="0" applyFont="1" applyBorder="1" applyAlignment="1">
      <alignment horizontal="center" vertical="center" wrapText="1"/>
    </xf>
    <xf numFmtId="0" fontId="73" fillId="0" borderId="124" xfId="0" applyFont="1" applyBorder="1" applyAlignment="1">
      <alignment horizontal="center" vertical="center" wrapText="1"/>
    </xf>
    <xf numFmtId="0" fontId="74" fillId="0" borderId="0" xfId="0" applyFont="1" applyAlignment="1">
      <alignment horizontal="left" vertical="center" wrapText="1"/>
    </xf>
  </cellXfs>
  <cellStyles count="15">
    <cellStyle name="パーセント" xfId="12" builtinId="5"/>
    <cellStyle name="パーセント 2" xfId="3" xr:uid="{00000000-0005-0000-0000-000000000000}"/>
    <cellStyle name="桁区切り" xfId="8" builtinId="6"/>
    <cellStyle name="桁区切り 2" xfId="4" xr:uid="{00000000-0005-0000-0000-000001000000}"/>
    <cellStyle name="桁区切り 3" xfId="9" xr:uid="{37A84239-5E5A-4B3E-BA92-F56E2B4CA540}"/>
    <cellStyle name="標準" xfId="0" builtinId="0"/>
    <cellStyle name="標準 2" xfId="5" xr:uid="{00000000-0005-0000-0000-000003000000}"/>
    <cellStyle name="標準 2 2" xfId="1" xr:uid="{00000000-0005-0000-0000-000004000000}"/>
    <cellStyle name="標準 2 3" xfId="2" xr:uid="{00000000-0005-0000-0000-000005000000}"/>
    <cellStyle name="標準 2 4" xfId="11" xr:uid="{01A0D7CE-9E7D-4C9A-99EE-1615FF064A72}"/>
    <cellStyle name="標準 3" xfId="6" xr:uid="{00000000-0005-0000-0000-000006000000}"/>
    <cellStyle name="標準 4" xfId="7" xr:uid="{00000000-0005-0000-0000-000007000000}"/>
    <cellStyle name="標準 5" xfId="10" xr:uid="{22746844-C8CE-4C03-BB34-DB60CE5F44BA}"/>
    <cellStyle name="標準 6" xfId="13" xr:uid="{330C8AB9-E92B-41D7-8A9E-EEB18439B748}"/>
    <cellStyle name="標準 7" xfId="14" xr:uid="{623C8A0D-BA7F-4EEF-AAAB-46C8E4EE1F4A}"/>
  </cellStyles>
  <dxfs count="2">
    <dxf>
      <font>
        <color rgb="FF9C0006"/>
      </font>
      <fill>
        <patternFill>
          <bgColor rgb="FFFFC7CE"/>
        </patternFill>
      </fill>
    </dxf>
    <dxf>
      <fill>
        <patternFill>
          <bgColor rgb="FF92D05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149490</xdr:colOff>
      <xdr:row>20</xdr:row>
      <xdr:rowOff>99223</xdr:rowOff>
    </xdr:from>
    <xdr:to>
      <xdr:col>15</xdr:col>
      <xdr:colOff>272520</xdr:colOff>
      <xdr:row>45</xdr:row>
      <xdr:rowOff>88640</xdr:rowOff>
    </xdr:to>
    <xdr:sp macro="" textlink="">
      <xdr:nvSpPr>
        <xdr:cNvPr id="2" name="テキスト ボックス 1">
          <a:extLst>
            <a:ext uri="{FF2B5EF4-FFF2-40B4-BE49-F238E27FC236}">
              <a16:creationId xmlns:a16="http://schemas.microsoft.com/office/drawing/2014/main" id="{285C07D9-07F0-440E-A026-409C6F1C434B}"/>
            </a:ext>
          </a:extLst>
        </xdr:cNvPr>
        <xdr:cNvSpPr txBox="1"/>
      </xdr:nvSpPr>
      <xdr:spPr>
        <a:xfrm>
          <a:off x="1137709" y="4921254"/>
          <a:ext cx="12445999" cy="415660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latin typeface="Meiryo UI" panose="020B0604030504040204" pitchFamily="50" charset="-128"/>
              <a:ea typeface="Meiryo UI" panose="020B0604030504040204" pitchFamily="50" charset="-128"/>
              <a:cs typeface="Meiryo UI" panose="020B0604030504040204" pitchFamily="50" charset="-128"/>
            </a:rPr>
            <a:t>・白色セルに記入すること（黄色セルは自動計算）。</a:t>
          </a:r>
          <a:endParaRPr kumimoji="1" lang="en-US" altLang="ja-JP" sz="105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050" b="1">
              <a:solidFill>
                <a:srgbClr val="FF0000"/>
              </a:solidFill>
              <a:latin typeface="Meiryo UI" panose="020B0604030504040204" pitchFamily="50" charset="-128"/>
              <a:ea typeface="Meiryo UI" panose="020B0604030504040204" pitchFamily="50" charset="-128"/>
              <a:cs typeface="Meiryo UI" panose="020B0604030504040204" pitchFamily="50" charset="-128"/>
            </a:rPr>
            <a:t>・白色セルへの記入については、対象外経費も含めて、見積書に記載の全ての品名・品目（項目）を記入し、付番については対象経費のみに付番すること。</a:t>
          </a:r>
          <a:endParaRPr kumimoji="1" lang="en-US" altLang="ja-JP" sz="105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050" b="1">
              <a:solidFill>
                <a:srgbClr val="FF0000"/>
              </a:solidFill>
              <a:latin typeface="Meiryo UI" panose="020B0604030504040204" pitchFamily="50" charset="-128"/>
              <a:ea typeface="Meiryo UI" panose="020B0604030504040204" pitchFamily="50" charset="-128"/>
              <a:cs typeface="Meiryo UI" panose="020B0604030504040204" pitchFamily="50" charset="-128"/>
            </a:rPr>
            <a:t>・必要に応じて</a:t>
          </a:r>
          <a:r>
            <a:rPr kumimoji="1" lang="ja-JP" altLang="en-US" sz="1050" b="1" u="sng">
              <a:solidFill>
                <a:srgbClr val="FF0000"/>
              </a:solidFill>
              <a:latin typeface="Meiryo UI" panose="020B0604030504040204" pitchFamily="50" charset="-128"/>
              <a:ea typeface="Meiryo UI" panose="020B0604030504040204" pitchFamily="50" charset="-128"/>
              <a:cs typeface="Meiryo UI" panose="020B0604030504040204" pitchFamily="50" charset="-128"/>
            </a:rPr>
            <a:t>行の追加・削除をすること</a:t>
          </a:r>
          <a:r>
            <a:rPr kumimoji="1" lang="ja-JP" altLang="en-US" sz="1050" b="1">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endParaRPr kumimoji="1" lang="en-US" altLang="ja-JP" sz="105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050" b="1">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50" b="1" u="sng">
              <a:solidFill>
                <a:srgbClr val="FF0000"/>
              </a:solidFill>
              <a:latin typeface="Meiryo UI" panose="020B0604030504040204" pitchFamily="50" charset="-128"/>
              <a:ea typeface="Meiryo UI" panose="020B0604030504040204" pitchFamily="50" charset="-128"/>
              <a:cs typeface="Meiryo UI" panose="020B0604030504040204" pitchFamily="50" charset="-128"/>
            </a:rPr>
            <a:t>行を追加した場合、薄い黄色で着色された部分に計算式をコピーして貼り付けること。</a:t>
          </a:r>
          <a:endParaRPr kumimoji="1" lang="en-US" altLang="ja-JP" sz="1050" b="1" u="sng">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050" b="1">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50" b="1" u="sng">
              <a:solidFill>
                <a:srgbClr val="FF0000"/>
              </a:solidFill>
              <a:latin typeface="Meiryo UI" panose="020B0604030504040204" pitchFamily="50" charset="-128"/>
              <a:ea typeface="Meiryo UI" panose="020B0604030504040204" pitchFamily="50" charset="-128"/>
              <a:cs typeface="Meiryo UI" panose="020B0604030504040204" pitchFamily="50" charset="-128"/>
            </a:rPr>
            <a:t>合計（税込）欄（黄色セル）が見積書の合計額（税込）と一致すること」及び</a:t>
          </a:r>
          <a:r>
            <a:rPr kumimoji="1" lang="ja-JP" altLang="en-US" sz="105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50" b="1" i="0" u="sng"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合計（税込）欄（オレンジセル）が様式の補助対象経費額（税込）と一致すること」</a:t>
          </a:r>
          <a:r>
            <a:rPr kumimoji="1" lang="ja-JP" altLang="en-US" sz="1050" b="1" u="sng">
              <a:solidFill>
                <a:srgbClr val="FF0000"/>
              </a:solidFill>
              <a:latin typeface="Meiryo UI" panose="020B0604030504040204" pitchFamily="50" charset="-128"/>
              <a:ea typeface="Meiryo UI" panose="020B0604030504040204" pitchFamily="50" charset="-128"/>
              <a:cs typeface="Meiryo UI" panose="020B0604030504040204" pitchFamily="50" charset="-128"/>
            </a:rPr>
            <a:t>を確認すること。</a:t>
          </a:r>
          <a:endParaRPr kumimoji="1" lang="en-US" altLang="ja-JP" sz="1050" b="1" u="sng">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050" b="1" u="none">
              <a:solidFill>
                <a:srgbClr val="FF0000"/>
              </a:solidFill>
              <a:latin typeface="Meiryo UI" panose="020B0604030504040204" pitchFamily="50" charset="-128"/>
              <a:ea typeface="Meiryo UI" panose="020B0604030504040204" pitchFamily="50" charset="-128"/>
              <a:cs typeface="Meiryo UI" panose="020B0604030504040204" pitchFamily="50" charset="-128"/>
            </a:rPr>
            <a:t>・左表の「左記経費（</a:t>
          </a:r>
          <a:r>
            <a:rPr kumimoji="1" lang="en-US" altLang="ja-JP" sz="1050" b="1" u="none">
              <a:solidFill>
                <a:srgbClr val="FF0000"/>
              </a:solidFill>
              <a:latin typeface="Meiryo UI" panose="020B0604030504040204" pitchFamily="50" charset="-128"/>
              <a:ea typeface="Meiryo UI" panose="020B0604030504040204" pitchFamily="50" charset="-128"/>
              <a:cs typeface="Meiryo UI" panose="020B0604030504040204" pitchFamily="50" charset="-128"/>
            </a:rPr>
            <a:t>D</a:t>
          </a:r>
          <a:r>
            <a:rPr kumimoji="1" lang="ja-JP" altLang="en-US" sz="1050" b="1" u="none">
              <a:solidFill>
                <a:srgbClr val="FF0000"/>
              </a:solidFill>
              <a:latin typeface="Meiryo UI" panose="020B0604030504040204" pitchFamily="50" charset="-128"/>
              <a:ea typeface="Meiryo UI" panose="020B0604030504040204" pitchFamily="50" charset="-128"/>
              <a:cs typeface="Meiryo UI" panose="020B0604030504040204" pitchFamily="50" charset="-128"/>
            </a:rPr>
            <a:t>列）について」欄で、「複数項目に係る経費」を選択した場合、右表の「値引・諸経費等共通に係る経費」欄が緑色セルとなる。その場合、緑色セル内の数値を削除し、</a:t>
          </a:r>
          <a:endParaRPr kumimoji="1" lang="en-US" altLang="ja-JP" sz="1050" b="1" u="none">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050" b="1" u="none">
              <a:solidFill>
                <a:srgbClr val="FF0000"/>
              </a:solidFill>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050" b="1" u="none">
              <a:solidFill>
                <a:srgbClr val="FF0000"/>
              </a:solidFill>
              <a:latin typeface="Meiryo UI" panose="020B0604030504040204" pitchFamily="50" charset="-128"/>
              <a:ea typeface="Meiryo UI" panose="020B0604030504040204" pitchFamily="50" charset="-128"/>
              <a:cs typeface="Meiryo UI" panose="020B0604030504040204" pitchFamily="50" charset="-128"/>
            </a:rPr>
            <a:t>0</a:t>
          </a:r>
          <a:r>
            <a:rPr kumimoji="1" lang="ja-JP" altLang="en-US" sz="1050" b="1" u="none">
              <a:solidFill>
                <a:srgbClr val="FF0000"/>
              </a:solidFill>
              <a:latin typeface="Meiryo UI" panose="020B0604030504040204" pitchFamily="50" charset="-128"/>
              <a:ea typeface="Meiryo UI" panose="020B0604030504040204" pitchFamily="50" charset="-128"/>
              <a:cs typeface="Meiryo UI" panose="020B0604030504040204" pitchFamily="50" charset="-128"/>
            </a:rPr>
            <a:t>（ゼロ）」と入力すること。そして、「対象経費」欄と「対象外経費」欄へそれぞれの金額を入力すること。入力の際には「対象経費</a:t>
          </a:r>
          <a:r>
            <a:rPr kumimoji="1" lang="en-US" altLang="ja-JP" sz="1050" b="1" u="none">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50" b="1" u="none">
              <a:solidFill>
                <a:srgbClr val="FF0000"/>
              </a:solidFill>
              <a:latin typeface="Meiryo UI" panose="020B0604030504040204" pitchFamily="50" charset="-128"/>
              <a:ea typeface="Meiryo UI" panose="020B0604030504040204" pitchFamily="50" charset="-128"/>
              <a:cs typeface="Meiryo UI" panose="020B0604030504040204" pitchFamily="50" charset="-128"/>
            </a:rPr>
            <a:t>対象外経費</a:t>
          </a:r>
          <a:r>
            <a:rPr kumimoji="1" lang="en-US" altLang="ja-JP" sz="1050" b="1" u="none">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50" b="1" u="none">
              <a:solidFill>
                <a:srgbClr val="FF0000"/>
              </a:solidFill>
              <a:latin typeface="Meiryo UI" panose="020B0604030504040204" pitchFamily="50" charset="-128"/>
              <a:ea typeface="Meiryo UI" panose="020B0604030504040204" pitchFamily="50" charset="-128"/>
              <a:cs typeface="Meiryo UI" panose="020B0604030504040204" pitchFamily="50" charset="-128"/>
            </a:rPr>
            <a:t>金額」となることを確認すること。</a:t>
          </a:r>
        </a:p>
        <a:p>
          <a:r>
            <a:rPr kumimoji="1" lang="ja-JP" altLang="en-US" sz="1050" b="1" u="none">
              <a:solidFill>
                <a:srgbClr val="FF0000"/>
              </a:solidFill>
              <a:latin typeface="Meiryo UI" panose="020B0604030504040204" pitchFamily="50" charset="-128"/>
              <a:ea typeface="Meiryo UI" panose="020B0604030504040204" pitchFamily="50" charset="-128"/>
              <a:cs typeface="Meiryo UI" panose="020B0604030504040204" pitchFamily="50" charset="-128"/>
            </a:rPr>
            <a:t>・記入にあたっては別シートの入力例を参考に作成すること。</a:t>
          </a:r>
          <a:endParaRPr kumimoji="1" lang="en-US" altLang="ja-JP" sz="1050" b="1" u="none">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050" b="1" u="none">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50" b="1" u="sng">
              <a:solidFill>
                <a:srgbClr val="FF0000"/>
              </a:solidFill>
              <a:latin typeface="Meiryo UI" panose="020B0604030504040204" pitchFamily="50" charset="-128"/>
              <a:ea typeface="Meiryo UI" panose="020B0604030504040204" pitchFamily="50" charset="-128"/>
              <a:cs typeface="Meiryo UI" panose="020B0604030504040204" pitchFamily="50" charset="-128"/>
            </a:rPr>
            <a:t>採択業者が複数ある場合、ひとつの見積書に対して「見積書整理表」をひとつ作成すること。付番は通し番号とすること。</a:t>
          </a:r>
          <a:endParaRPr kumimoji="1" lang="en-US" altLang="ja-JP" sz="1050" b="1" u="sng">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050" b="1" u="none">
              <a:solidFill>
                <a:srgbClr val="FF0000"/>
              </a:solidFill>
              <a:latin typeface="Meiryo UI" panose="020B0604030504040204" pitchFamily="50" charset="-128"/>
              <a:ea typeface="Meiryo UI" panose="020B0604030504040204" pitchFamily="50" charset="-128"/>
              <a:cs typeface="Meiryo UI" panose="020B0604030504040204" pitchFamily="50" charset="-128"/>
            </a:rPr>
            <a:t>　例）教育装置において、採択見積書が２業者（Ａ社・Ｂ社）分ある場合　</a:t>
          </a:r>
          <a:endParaRPr kumimoji="1" lang="en-US" altLang="ja-JP" sz="1050" b="1" u="none">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050" b="1" u="none">
              <a:solidFill>
                <a:srgbClr val="FF0000"/>
              </a:solidFill>
              <a:latin typeface="Meiryo UI" panose="020B0604030504040204" pitchFamily="50" charset="-128"/>
              <a:ea typeface="Meiryo UI" panose="020B0604030504040204" pitchFamily="50" charset="-128"/>
              <a:cs typeface="Meiryo UI" panose="020B0604030504040204" pitchFamily="50" charset="-128"/>
            </a:rPr>
            <a:t>　　　　→「見積書整理表」は、Ａ社見積書に対して１枚（番号１～１５）、Ｂ社見積書に対して１枚（番号１６～４０）の計２枚必要。</a:t>
          </a:r>
          <a:endParaRPr kumimoji="1" lang="en-US" altLang="ja-JP" sz="1050" b="1" u="none">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050" b="1" u="none">
              <a:solidFill>
                <a:srgbClr val="FF0000"/>
              </a:solidFill>
              <a:latin typeface="Meiryo UI" panose="020B0604030504040204" pitchFamily="50" charset="-128"/>
              <a:ea typeface="Meiryo UI" panose="020B0604030504040204" pitchFamily="50" charset="-128"/>
              <a:cs typeface="Meiryo UI" panose="020B0604030504040204" pitchFamily="50" charset="-128"/>
            </a:rPr>
            <a:t>　例）耐震補強工事において、耐震診断費・実施設計費・工事費でそれぞれ３社見積をし、採択見積書が３業者分ある場合　</a:t>
          </a:r>
          <a:endParaRPr kumimoji="1" lang="en-US" altLang="ja-JP" sz="1050" b="1" u="none">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050" b="1" u="none">
              <a:solidFill>
                <a:srgbClr val="FF0000"/>
              </a:solidFill>
              <a:latin typeface="Meiryo UI" panose="020B0604030504040204" pitchFamily="50" charset="-128"/>
              <a:ea typeface="Meiryo UI" panose="020B0604030504040204" pitchFamily="50" charset="-128"/>
              <a:cs typeface="Meiryo UI" panose="020B0604030504040204" pitchFamily="50" charset="-128"/>
            </a:rPr>
            <a:t>　　　　→「見積書整理表」は、耐震診断費で１枚（番号１～５）、実施設計費で１枚（番号６～１５）、工事費で１枚（番号１６～３００）の計３枚必要。</a:t>
          </a:r>
          <a:endParaRPr kumimoji="1" lang="en-US" altLang="ja-JP" sz="1050" b="1" u="none">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050" b="1" u="none">
              <a:solidFill>
                <a:srgbClr val="FF0000"/>
              </a:solidFill>
              <a:latin typeface="Meiryo UI" panose="020B0604030504040204" pitchFamily="50" charset="-128"/>
              <a:ea typeface="Meiryo UI" panose="020B0604030504040204" pitchFamily="50" charset="-128"/>
              <a:cs typeface="Meiryo UI" panose="020B0604030504040204" pitchFamily="50" charset="-128"/>
            </a:rPr>
            <a:t>・課程ごとに按分が必要な場合、本様式へ記入する金額等については、見積書に記載どおりの金額（按分前の金額）を記入することとし、按分後の対象経費等については、「対象経費」の「合計（税込）」欄の下にある各課程ごとの「割合入力」欄へ合理的に算出された各課程ごとの割合（</a:t>
          </a:r>
          <a:r>
            <a:rPr kumimoji="1" lang="en-US" altLang="ja-JP" sz="1050" b="1" u="none">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50" b="1" u="none">
              <a:solidFill>
                <a:srgbClr val="FF0000"/>
              </a:solidFill>
              <a:latin typeface="Meiryo UI" panose="020B0604030504040204" pitchFamily="50" charset="-128"/>
              <a:ea typeface="Meiryo UI" panose="020B0604030504040204" pitchFamily="50" charset="-128"/>
              <a:cs typeface="Meiryo UI" panose="020B0604030504040204" pitchFamily="50" charset="-128"/>
            </a:rPr>
            <a:t>）を入力し、各課程ごとの対象経費を算出（自動計算）すること。　</a:t>
          </a:r>
          <a:endParaRPr kumimoji="1" lang="en-US" altLang="ja-JP" sz="1050" b="1" u="none">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17</xdr:col>
      <xdr:colOff>59530</xdr:colOff>
      <xdr:row>33</xdr:row>
      <xdr:rowOff>71438</xdr:rowOff>
    </xdr:from>
    <xdr:to>
      <xdr:col>23</xdr:col>
      <xdr:colOff>554303</xdr:colOff>
      <xdr:row>35</xdr:row>
      <xdr:rowOff>42332</xdr:rowOff>
    </xdr:to>
    <xdr:sp macro="" textlink="">
      <xdr:nvSpPr>
        <xdr:cNvPr id="3" name="テキスト ボックス 2">
          <a:extLst>
            <a:ext uri="{FF2B5EF4-FFF2-40B4-BE49-F238E27FC236}">
              <a16:creationId xmlns:a16="http://schemas.microsoft.com/office/drawing/2014/main" id="{17267A72-8624-4041-AB29-69E094B40BAE}"/>
            </a:ext>
          </a:extLst>
        </xdr:cNvPr>
        <xdr:cNvSpPr txBox="1"/>
      </xdr:nvSpPr>
      <xdr:spPr>
        <a:xfrm>
          <a:off x="15478124" y="7060407"/>
          <a:ext cx="4638148" cy="304269"/>
        </a:xfrm>
        <a:prstGeom prst="rect">
          <a:avLst/>
        </a:prstGeom>
        <a:solidFill>
          <a:schemeClr val="bg1"/>
        </a:solidFill>
        <a:ln w="19050" cmpd="sng">
          <a:solidFill>
            <a:srgbClr val="FF0000"/>
          </a:solidFill>
        </a:ln>
        <a:effectLst>
          <a:outerShdw blurRad="50800" dist="50800" dir="5400000" algn="ctr" rotWithShape="0">
            <a:schemeClr val="bg1"/>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i="0"/>
            <a:t>「（イ）複数項目に係る経費」がある場合に作成が必要な</a:t>
          </a:r>
          <a:r>
            <a:rPr kumimoji="1" lang="ja-JP" altLang="en-US" sz="1100" b="1" i="0" u="sng"/>
            <a:t>別紙の作成例</a:t>
          </a:r>
        </a:p>
      </xdr:txBody>
    </xdr:sp>
    <xdr:clientData/>
  </xdr:twoCellAnchor>
  <xdr:oneCellAnchor>
    <xdr:from>
      <xdr:col>17</xdr:col>
      <xdr:colOff>488155</xdr:colOff>
      <xdr:row>36</xdr:row>
      <xdr:rowOff>119063</xdr:rowOff>
    </xdr:from>
    <xdr:ext cx="3665009" cy="5277909"/>
    <xdr:pic>
      <xdr:nvPicPr>
        <xdr:cNvPr id="4" name="図 3">
          <a:extLst>
            <a:ext uri="{FF2B5EF4-FFF2-40B4-BE49-F238E27FC236}">
              <a16:creationId xmlns:a16="http://schemas.microsoft.com/office/drawing/2014/main" id="{B4D08F81-8CBE-4387-AB72-BD3AB1CD97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906749" y="7608094"/>
          <a:ext cx="3665009" cy="527790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6</xdr:col>
      <xdr:colOff>1595437</xdr:colOff>
      <xdr:row>11</xdr:row>
      <xdr:rowOff>130968</xdr:rowOff>
    </xdr:from>
    <xdr:to>
      <xdr:col>8</xdr:col>
      <xdr:colOff>1023935</xdr:colOff>
      <xdr:row>13</xdr:row>
      <xdr:rowOff>321467</xdr:rowOff>
    </xdr:to>
    <xdr:sp macro="" textlink="">
      <xdr:nvSpPr>
        <xdr:cNvPr id="2" name="テキスト ボックス 1">
          <a:extLst>
            <a:ext uri="{FF2B5EF4-FFF2-40B4-BE49-F238E27FC236}">
              <a16:creationId xmlns:a16="http://schemas.microsoft.com/office/drawing/2014/main" id="{608218C8-48DF-484C-BDD3-8CD46B17886D}"/>
            </a:ext>
          </a:extLst>
        </xdr:cNvPr>
        <xdr:cNvSpPr txBox="1"/>
      </xdr:nvSpPr>
      <xdr:spPr>
        <a:xfrm>
          <a:off x="8501062" y="3226593"/>
          <a:ext cx="5167311" cy="1131093"/>
        </a:xfrm>
        <a:prstGeom prst="rect">
          <a:avLst/>
        </a:prstGeom>
        <a:solidFill>
          <a:sysClr val="window" lastClr="FFFFFF"/>
        </a:solidFill>
        <a:ln w="1905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・「①使用方法」「②数量の根拠」を記入すること。</a:t>
          </a:r>
          <a:endParaRPr kumimoji="1" lang="en-US" altLang="ja-JP" sz="12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・必要に応じて</a:t>
          </a:r>
          <a:r>
            <a:rPr kumimoji="1" lang="ja-JP" altLang="en-US" sz="1200" b="1" i="0" u="sng"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行の追加・削除をすること</a:t>
          </a:r>
          <a:r>
            <a:rPr kumimoji="1" lang="ja-JP" altLang="en-US" sz="12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endParaRPr kumimoji="1" lang="en-US" altLang="ja-JP" sz="12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・「番号」欄は「見積書整理表」に記入したものと対応していることを確認すること。</a:t>
          </a:r>
          <a:endParaRPr kumimoji="1" lang="en-US" altLang="ja-JP" sz="12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・別添の入力例を参考にすること。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238125</xdr:colOff>
      <xdr:row>196</xdr:row>
      <xdr:rowOff>202407</xdr:rowOff>
    </xdr:from>
    <xdr:to>
      <xdr:col>2</xdr:col>
      <xdr:colOff>607219</xdr:colOff>
      <xdr:row>198</xdr:row>
      <xdr:rowOff>272143</xdr:rowOff>
    </xdr:to>
    <xdr:sp macro="" textlink="">
      <xdr:nvSpPr>
        <xdr:cNvPr id="2" name="テキスト ボックス 1">
          <a:extLst>
            <a:ext uri="{FF2B5EF4-FFF2-40B4-BE49-F238E27FC236}">
              <a16:creationId xmlns:a16="http://schemas.microsoft.com/office/drawing/2014/main" id="{68C8BFDA-90B6-4D39-8A7C-CDAAFF85D8C3}"/>
            </a:ext>
          </a:extLst>
        </xdr:cNvPr>
        <xdr:cNvSpPr txBox="1"/>
      </xdr:nvSpPr>
      <xdr:spPr>
        <a:xfrm>
          <a:off x="371475" y="34070925"/>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1</xdr:col>
      <xdr:colOff>250032</xdr:colOff>
      <xdr:row>173</xdr:row>
      <xdr:rowOff>130969</xdr:rowOff>
    </xdr:from>
    <xdr:to>
      <xdr:col>2</xdr:col>
      <xdr:colOff>619126</xdr:colOff>
      <xdr:row>174</xdr:row>
      <xdr:rowOff>95250</xdr:rowOff>
    </xdr:to>
    <xdr:sp macro="" textlink="">
      <xdr:nvSpPr>
        <xdr:cNvPr id="3" name="テキスト ボックス 2">
          <a:extLst>
            <a:ext uri="{FF2B5EF4-FFF2-40B4-BE49-F238E27FC236}">
              <a16:creationId xmlns:a16="http://schemas.microsoft.com/office/drawing/2014/main" id="{71DABC61-82B0-4CE7-A1DD-902B435AF531}"/>
            </a:ext>
          </a:extLst>
        </xdr:cNvPr>
        <xdr:cNvSpPr txBox="1"/>
      </xdr:nvSpPr>
      <xdr:spPr>
        <a:xfrm>
          <a:off x="383382" y="34070925"/>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1</xdr:col>
      <xdr:colOff>250030</xdr:colOff>
      <xdr:row>151</xdr:row>
      <xdr:rowOff>0</xdr:rowOff>
    </xdr:from>
    <xdr:to>
      <xdr:col>2</xdr:col>
      <xdr:colOff>619124</xdr:colOff>
      <xdr:row>152</xdr:row>
      <xdr:rowOff>321467</xdr:rowOff>
    </xdr:to>
    <xdr:sp macro="" textlink="">
      <xdr:nvSpPr>
        <xdr:cNvPr id="4" name="テキスト ボックス 3">
          <a:extLst>
            <a:ext uri="{FF2B5EF4-FFF2-40B4-BE49-F238E27FC236}">
              <a16:creationId xmlns:a16="http://schemas.microsoft.com/office/drawing/2014/main" id="{199A7BF5-9D68-4286-8545-4616C868C18A}"/>
            </a:ext>
          </a:extLst>
        </xdr:cNvPr>
        <xdr:cNvSpPr txBox="1"/>
      </xdr:nvSpPr>
      <xdr:spPr>
        <a:xfrm>
          <a:off x="383380" y="34070925"/>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0</xdr:col>
      <xdr:colOff>47625</xdr:colOff>
      <xdr:row>3</xdr:row>
      <xdr:rowOff>107156</xdr:rowOff>
    </xdr:from>
    <xdr:to>
      <xdr:col>15</xdr:col>
      <xdr:colOff>762000</xdr:colOff>
      <xdr:row>17</xdr:row>
      <xdr:rowOff>122465</xdr:rowOff>
    </xdr:to>
    <xdr:sp macro="" textlink="">
      <xdr:nvSpPr>
        <xdr:cNvPr id="5" name="テキスト ボックス 4">
          <a:extLst>
            <a:ext uri="{FF2B5EF4-FFF2-40B4-BE49-F238E27FC236}">
              <a16:creationId xmlns:a16="http://schemas.microsoft.com/office/drawing/2014/main" id="{7C7167AD-59FE-4AC8-8188-E38BCB7C666F}"/>
            </a:ext>
          </a:extLst>
        </xdr:cNvPr>
        <xdr:cNvSpPr txBox="1"/>
      </xdr:nvSpPr>
      <xdr:spPr>
        <a:xfrm>
          <a:off x="47625" y="801120"/>
          <a:ext cx="13818054" cy="2491809"/>
        </a:xfrm>
        <a:prstGeom prst="rect">
          <a:avLst/>
        </a:prstGeom>
        <a:no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en-US" altLang="ja-JP" sz="12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b="1">
              <a:solidFill>
                <a:sysClr val="windowText" lastClr="000000"/>
              </a:solidFill>
              <a:latin typeface="ＭＳ ゴシック" panose="020B0609070205080204" pitchFamily="49" charset="-128"/>
              <a:ea typeface="ＭＳ ゴシック" panose="020B0609070205080204" pitchFamily="49" charset="-128"/>
            </a:rPr>
            <a:t>記入要領</a:t>
          </a:r>
          <a:r>
            <a:rPr kumimoji="1" lang="en-US" altLang="ja-JP" sz="1200" b="1">
              <a:solidFill>
                <a:sysClr val="windowText" lastClr="000000"/>
              </a:solidFill>
              <a:latin typeface="ＭＳ ゴシック" panose="020B0609070205080204" pitchFamily="49" charset="-128"/>
              <a:ea typeface="ＭＳ ゴシック" panose="020B0609070205080204" pitchFamily="49" charset="-128"/>
            </a:rPr>
            <a:t>]</a:t>
          </a:r>
        </a:p>
        <a:p>
          <a:pPr>
            <a:lnSpc>
              <a:spcPts val="1200"/>
            </a:lnSpc>
          </a:pPr>
          <a:endParaRPr kumimoji="1" lang="en-US" altLang="ja-JP" sz="1200" b="1">
            <a:solidFill>
              <a:sysClr val="windowText" lastClr="000000"/>
            </a:solidFill>
            <a:latin typeface="ＭＳ ゴシック" panose="020B0609070205080204" pitchFamily="49" charset="-128"/>
            <a:ea typeface="ＭＳ ゴシック" panose="020B0609070205080204" pitchFamily="49" charset="-128"/>
          </a:endParaRPr>
        </a:p>
        <a:p>
          <a:pPr>
            <a:lnSpc>
              <a:spcPts val="1200"/>
            </a:lnSpc>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u="sng">
              <a:solidFill>
                <a:sysClr val="windowText" lastClr="000000"/>
              </a:solidFill>
              <a:latin typeface="ＭＳ ゴシック" panose="020B0609070205080204" pitchFamily="49" charset="-128"/>
              <a:ea typeface="ＭＳ ゴシック" panose="020B0609070205080204" pitchFamily="49" charset="-128"/>
            </a:rPr>
            <a:t>黄色セル内に回答を記載（半角数字）、水色セル内はドロップダウンリストから選択すること。灰色セルは入力不要。</a:t>
          </a:r>
          <a:r>
            <a:rPr kumimoji="1" lang="ja-JP" altLang="en-US" sz="1100" b="1" u="none">
              <a:solidFill>
                <a:srgbClr val="0070C0"/>
              </a:solidFill>
              <a:latin typeface="ＭＳ ゴシック" panose="020B0609070205080204" pitchFamily="49" charset="-128"/>
              <a:ea typeface="ＭＳ ゴシック" panose="020B0609070205080204" pitchFamily="49" charset="-128"/>
            </a:rPr>
            <a:t>　</a:t>
          </a:r>
          <a:r>
            <a:rPr kumimoji="1" lang="ja-JP" altLang="en-US" sz="1100" b="1" u="none" baseline="0">
              <a:solidFill>
                <a:srgbClr val="0070C0"/>
              </a:solidFill>
              <a:latin typeface="ＭＳ ゴシック" panose="020B0609070205080204" pitchFamily="49" charset="-128"/>
              <a:ea typeface="ＭＳ ゴシック" panose="020B0609070205080204" pitchFamily="49" charset="-128"/>
            </a:rPr>
            <a:t> </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marL="0" marR="0" indent="0" defTabSz="914400" eaLnBrk="1" fontAlgn="auto" latinLnBrk="0" hangingPunct="1">
            <a:lnSpc>
              <a:spcPts val="1200"/>
            </a:lnSpc>
            <a:spcBef>
              <a:spcPts val="0"/>
            </a:spcBef>
            <a:spcAft>
              <a:spcPts val="0"/>
            </a:spcAft>
            <a:buClrTx/>
            <a:buSzTx/>
            <a:buFontTx/>
            <a:buNone/>
            <a:tabLst/>
            <a:defRPr/>
          </a:pPr>
          <a:r>
            <a:rPr kumimoji="1" lang="en-US" altLang="ja-JP" sz="1100" baseline="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避難所指定を受けている学校は</a:t>
          </a:r>
          <a:r>
            <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rPr>
            <a:t>1</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ページ目の</a:t>
          </a:r>
          <a:r>
            <a:rPr kumimoji="1" lang="ja-JP" altLang="ja-JP" sz="1100" b="1">
              <a:solidFill>
                <a:srgbClr val="139D2A"/>
              </a:solidFill>
              <a:effectLst/>
              <a:latin typeface="ＭＳ ゴシック" panose="020B0609070205080204" pitchFamily="49" charset="-128"/>
              <a:ea typeface="ＭＳ ゴシック" panose="020B0609070205080204" pitchFamily="49" charset="-128"/>
              <a:cs typeface="+mn-cs"/>
            </a:rPr>
            <a:t>緑色の範囲</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の表へ回答すること。</a:t>
          </a: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避難所指定を受けていない学校は</a:t>
          </a:r>
          <a:r>
            <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ページ目の</a:t>
          </a:r>
          <a:r>
            <a:rPr kumimoji="1" lang="ja-JP" altLang="ja-JP" sz="1100" b="1">
              <a:solidFill>
                <a:srgbClr val="FF0066"/>
              </a:solidFill>
              <a:effectLst/>
              <a:latin typeface="ＭＳ ゴシック" panose="020B0609070205080204" pitchFamily="49" charset="-128"/>
              <a:ea typeface="ＭＳ ゴシック" panose="020B0609070205080204" pitchFamily="49" charset="-128"/>
              <a:cs typeface="+mn-cs"/>
            </a:rPr>
            <a:t>ピンク色の範囲</a:t>
          </a:r>
          <a:r>
            <a:rPr kumimoji="1" lang="ja-JP" altLang="ja-JP" sz="1100" b="0">
              <a:solidFill>
                <a:schemeClr val="dk1"/>
              </a:solidFill>
              <a:effectLst/>
              <a:latin typeface="ＭＳ ゴシック" panose="020B0609070205080204" pitchFamily="49" charset="-128"/>
              <a:ea typeface="ＭＳ ゴシック" panose="020B0609070205080204" pitchFamily="49" charset="-128"/>
              <a:cs typeface="+mn-cs"/>
            </a:rPr>
            <a:t>の</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表へ回答すること。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marL="0" marR="0" indent="0" defTabSz="914400" eaLnBrk="1" fontAlgn="auto" latinLnBrk="0" hangingPunct="1">
            <a:lnSpc>
              <a:spcPts val="1200"/>
            </a:lnSpc>
            <a:spcBef>
              <a:spcPts val="0"/>
            </a:spcBef>
            <a:spcAft>
              <a:spcPts val="0"/>
            </a:spcAft>
            <a:buClrTx/>
            <a:buSzTx/>
            <a:buFontTx/>
            <a:buNone/>
            <a:tabLst/>
            <a:defRPr/>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「棟数で入力」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と</a:t>
          </a:r>
          <a:r>
            <a:rPr kumimoji="1" lang="ja-JP" altLang="en-US" sz="1100">
              <a:solidFill>
                <a:srgbClr val="0113BF"/>
              </a:solidFill>
              <a:latin typeface="ＭＳ ゴシック" panose="020B0609070205080204" pitchFamily="49" charset="-128"/>
              <a:ea typeface="ＭＳ ゴシック" panose="020B0609070205080204" pitchFamily="49" charset="-128"/>
            </a:rPr>
            <a:t>「面積で入力」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のいずれの表についても、必ず回答を記載（又は入力）すること。なお、</a:t>
          </a:r>
          <a:r>
            <a:rPr kumimoji="1" lang="ja-JP" altLang="ja-JP" sz="1100">
              <a:solidFill>
                <a:srgbClr val="FF0000"/>
              </a:solidFill>
              <a:effectLst/>
              <a:latin typeface="ＭＳ ゴシック" panose="020B0609070205080204" pitchFamily="49" charset="-128"/>
              <a:ea typeface="ＭＳ ゴシック" panose="020B0609070205080204" pitchFamily="49" charset="-128"/>
              <a:cs typeface="+mn-cs"/>
            </a:rPr>
            <a:t>「棟数で入力」</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先に回答すること。</a:t>
          </a:r>
          <a:endPar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indent="0" defTabSz="914400" eaLnBrk="1" fontAlgn="auto" latinLnBrk="0" hangingPunct="1">
            <a:lnSpc>
              <a:spcPts val="1200"/>
            </a:lnSpc>
            <a:spcBef>
              <a:spcPts val="0"/>
            </a:spcBef>
            <a:spcAft>
              <a:spcPts val="0"/>
            </a:spcAft>
            <a:buClrTx/>
            <a:buSzTx/>
            <a:buFontTx/>
            <a:buNone/>
            <a:tabLst/>
            <a:defRPr/>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「棟数で入力」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表へ回答した建物の保有面積を</a:t>
          </a:r>
          <a:r>
            <a:rPr kumimoji="1" lang="ja-JP" altLang="en-US" sz="1100">
              <a:solidFill>
                <a:srgbClr val="0113BF"/>
              </a:solidFill>
              <a:latin typeface="ＭＳ ゴシック" panose="020B0609070205080204" pitchFamily="49" charset="-128"/>
              <a:ea typeface="ＭＳ ゴシック" panose="020B0609070205080204" pitchFamily="49" charset="-128"/>
            </a:rPr>
            <a:t>「面積で入力」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表へ回答すること（回答の整合性を取ること）。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nSpc>
              <a:spcPts val="1200"/>
            </a:lnSpc>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「棟数で入力」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について、専門課程と高等課程など、複数の課程の生徒が使用する建物については、当該建物を利用する生徒数が一番多い課程にのみ計上し、重複しないようにすること。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nSpc>
              <a:spcPts val="1000"/>
            </a:lnSpc>
          </a:pP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100">
              <a:solidFill>
                <a:srgbClr val="002060"/>
              </a:solidFill>
              <a:latin typeface="ＭＳ ゴシック" panose="020B0609070205080204" pitchFamily="49" charset="-128"/>
              <a:ea typeface="ＭＳ ゴシック" panose="020B0609070205080204" pitchFamily="49" charset="-128"/>
            </a:rPr>
            <a:t>〈</a:t>
          </a:r>
          <a:r>
            <a:rPr kumimoji="1" lang="ja-JP" altLang="en-US" sz="1100">
              <a:solidFill>
                <a:srgbClr val="002060"/>
              </a:solidFill>
              <a:latin typeface="ＭＳ ゴシック" panose="020B0609070205080204" pitchFamily="49" charset="-128"/>
              <a:ea typeface="ＭＳ ゴシック" panose="020B0609070205080204" pitchFamily="49" charset="-128"/>
            </a:rPr>
            <a:t>例</a:t>
          </a:r>
          <a:r>
            <a:rPr kumimoji="1" lang="en-US" altLang="ja-JP" sz="1100">
              <a:solidFill>
                <a:srgbClr val="002060"/>
              </a:solidFill>
              <a:latin typeface="ＭＳ ゴシック" panose="020B0609070205080204" pitchFamily="49" charset="-128"/>
              <a:ea typeface="ＭＳ ゴシック" panose="020B0609070205080204" pitchFamily="49" charset="-128"/>
            </a:rPr>
            <a:t>〉</a:t>
          </a:r>
          <a:r>
            <a:rPr kumimoji="1" lang="ja-JP" altLang="en-US" sz="1100">
              <a:solidFill>
                <a:srgbClr val="002060"/>
              </a:solidFill>
              <a:latin typeface="ＭＳ ゴシック" panose="020B0609070205080204" pitchFamily="49" charset="-128"/>
              <a:ea typeface="ＭＳ ゴシック" panose="020B0609070205080204" pitchFamily="49" charset="-128"/>
            </a:rPr>
            <a:t>専門課程の生徒</a:t>
          </a:r>
          <a:r>
            <a:rPr kumimoji="1" lang="en-US" altLang="ja-JP" sz="1100">
              <a:solidFill>
                <a:srgbClr val="002060"/>
              </a:solidFill>
              <a:latin typeface="ＭＳ ゴシック" panose="020B0609070205080204" pitchFamily="49" charset="-128"/>
              <a:ea typeface="ＭＳ ゴシック" panose="020B0609070205080204" pitchFamily="49" charset="-128"/>
            </a:rPr>
            <a:t>50</a:t>
          </a:r>
          <a:r>
            <a:rPr kumimoji="1" lang="ja-JP" altLang="en-US" sz="1100">
              <a:solidFill>
                <a:srgbClr val="002060"/>
              </a:solidFill>
              <a:latin typeface="ＭＳ ゴシック" panose="020B0609070205080204" pitchFamily="49" charset="-128"/>
              <a:ea typeface="ＭＳ ゴシック" panose="020B0609070205080204" pitchFamily="49" charset="-128"/>
            </a:rPr>
            <a:t>人、高等課程の生徒</a:t>
          </a:r>
          <a:r>
            <a:rPr kumimoji="1" lang="en-US" altLang="ja-JP" sz="1100">
              <a:solidFill>
                <a:srgbClr val="002060"/>
              </a:solidFill>
              <a:latin typeface="ＭＳ ゴシック" panose="020B0609070205080204" pitchFamily="49" charset="-128"/>
              <a:ea typeface="ＭＳ ゴシック" panose="020B0609070205080204" pitchFamily="49" charset="-128"/>
            </a:rPr>
            <a:t>100</a:t>
          </a:r>
          <a:r>
            <a:rPr kumimoji="1" lang="ja-JP" altLang="en-US" sz="1100">
              <a:solidFill>
                <a:srgbClr val="002060"/>
              </a:solidFill>
              <a:latin typeface="ＭＳ ゴシック" panose="020B0609070205080204" pitchFamily="49" charset="-128"/>
              <a:ea typeface="ＭＳ ゴシック" panose="020B0609070205080204" pitchFamily="49" charset="-128"/>
            </a:rPr>
            <a:t>人がＡ棟を利用する場合、当該建物は高等課程へ計上する。</a:t>
          </a:r>
          <a:endParaRPr kumimoji="1" lang="en-US" altLang="ja-JP" sz="1100">
            <a:solidFill>
              <a:srgbClr val="002060"/>
            </a:solidFill>
            <a:latin typeface="ＭＳ ゴシック" panose="020B0609070205080204" pitchFamily="49" charset="-128"/>
            <a:ea typeface="ＭＳ ゴシック" panose="020B0609070205080204" pitchFamily="49" charset="-128"/>
          </a:endParaRPr>
        </a:p>
        <a:p>
          <a:pPr>
            <a:lnSpc>
              <a:spcPts val="1000"/>
            </a:lnSpc>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6</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「棟数で入力」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について、一つの建物に複数の学校が入居している場合には、回答が重複しても構わないので、各学校毎に回答すること。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nSpc>
              <a:spcPts val="1000"/>
            </a:lnSpc>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7</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0113BF"/>
              </a:solidFill>
              <a:latin typeface="ＭＳ ゴシック" panose="020B0609070205080204" pitchFamily="49" charset="-128"/>
              <a:ea typeface="ＭＳ ゴシック" panose="020B0609070205080204" pitchFamily="49" charset="-128"/>
            </a:rPr>
            <a:t>「面積で入力」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について、一つの建物に複数の学校が入居している場合には、専有面積を回答すること。なお、共有面積がある場合には、生徒数等により案分して計上すること。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en-US" altLang="ja-JP" sz="1100" b="0" baseline="0">
              <a:solidFill>
                <a:schemeClr val="tx1"/>
              </a:solidFill>
              <a:latin typeface="ＭＳ ゴシック" panose="020B0609070205080204" pitchFamily="49" charset="-128"/>
              <a:ea typeface="ＭＳ ゴシック" panose="020B0609070205080204" pitchFamily="49" charset="-128"/>
            </a:rPr>
            <a:t>8</a:t>
          </a:r>
          <a:r>
            <a:rPr kumimoji="1" lang="ja-JP" altLang="en-US" sz="1100" b="0">
              <a:solidFill>
                <a:schemeClr val="tx1"/>
              </a:solidFill>
              <a:latin typeface="ＭＳ ゴシック" panose="020B0609070205080204" pitchFamily="49" charset="-128"/>
              <a:ea typeface="ＭＳ ゴシック" panose="020B0609070205080204" pitchFamily="49" charset="-128"/>
            </a:rPr>
            <a:t>）</a:t>
          </a:r>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IS</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値については、測定された数値のうち、回答した棟ごとの最小値</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を基に記載</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すること。なお、Ｉｓ値の算出に当たっては、設置地域における地震地域係数（Ｚ）を考慮することができ</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る</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sz="1100">
            <a:effectLst/>
            <a:latin typeface="ＭＳ ゴシック" panose="020B0609070205080204" pitchFamily="49" charset="-128"/>
            <a:ea typeface="ＭＳ ゴシック" panose="020B0609070205080204" pitchFamily="49" charset="-128"/>
          </a:endParaRPr>
        </a:p>
        <a:p>
          <a:r>
            <a:rPr lang="ja-JP" altLang="en-US" sz="1100" u="non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100" u="none">
              <a:solidFill>
                <a:srgbClr val="002060"/>
              </a:solidFill>
              <a:effectLst/>
              <a:latin typeface="ＭＳ ゴシック" panose="020B0609070205080204" pitchFamily="49" charset="-128"/>
              <a:ea typeface="ＭＳ ゴシック" panose="020B0609070205080204" pitchFamily="49" charset="-128"/>
              <a:cs typeface="+mn-cs"/>
            </a:rPr>
            <a:t>〈</a:t>
          </a:r>
          <a:r>
            <a:rPr lang="ja-JP" altLang="ja-JP" sz="1100" u="none">
              <a:solidFill>
                <a:srgbClr val="002060"/>
              </a:solidFill>
              <a:effectLst/>
              <a:latin typeface="ＭＳ ゴシック" panose="020B0609070205080204" pitchFamily="49" charset="-128"/>
              <a:ea typeface="ＭＳ ゴシック" panose="020B0609070205080204" pitchFamily="49" charset="-128"/>
              <a:cs typeface="+mn-cs"/>
            </a:rPr>
            <a:t>例</a:t>
          </a:r>
          <a:r>
            <a:rPr lang="en-US" altLang="ja-JP" sz="1100" u="none">
              <a:solidFill>
                <a:srgbClr val="002060"/>
              </a:solidFill>
              <a:effectLst/>
              <a:latin typeface="ＭＳ ゴシック" panose="020B0609070205080204" pitchFamily="49" charset="-128"/>
              <a:ea typeface="ＭＳ ゴシック" panose="020B0609070205080204" pitchFamily="49" charset="-128"/>
              <a:cs typeface="+mn-cs"/>
            </a:rPr>
            <a:t>〉</a:t>
          </a:r>
          <a:r>
            <a:rPr lang="ja-JP" altLang="ja-JP" sz="1100" u="none">
              <a:solidFill>
                <a:srgbClr val="002060"/>
              </a:solidFill>
              <a:effectLst/>
              <a:latin typeface="ＭＳ ゴシック" panose="020B0609070205080204" pitchFamily="49" charset="-128"/>
              <a:ea typeface="ＭＳ ゴシック" panose="020B0609070205080204" pitchFamily="49" charset="-128"/>
              <a:cs typeface="+mn-cs"/>
            </a:rPr>
            <a:t>Ａ棟のＩｓ値（最小値）が</a:t>
          </a:r>
          <a:r>
            <a:rPr lang="en-US" altLang="ja-JP" sz="1100" u="none">
              <a:solidFill>
                <a:srgbClr val="002060"/>
              </a:solidFill>
              <a:effectLst/>
              <a:latin typeface="ＭＳ ゴシック" panose="020B0609070205080204" pitchFamily="49" charset="-128"/>
              <a:ea typeface="ＭＳ ゴシック" panose="020B0609070205080204" pitchFamily="49" charset="-128"/>
              <a:cs typeface="+mn-cs"/>
            </a:rPr>
            <a:t>0.45</a:t>
          </a:r>
          <a:r>
            <a:rPr lang="ja-JP" altLang="ja-JP" sz="1100" u="none">
              <a:solidFill>
                <a:srgbClr val="002060"/>
              </a:solidFill>
              <a:effectLst/>
              <a:latin typeface="ＭＳ ゴシック" panose="020B0609070205080204" pitchFamily="49" charset="-128"/>
              <a:ea typeface="ＭＳ ゴシック" panose="020B0609070205080204" pitchFamily="49" charset="-128"/>
              <a:cs typeface="+mn-cs"/>
            </a:rPr>
            <a:t>で</a:t>
          </a:r>
          <a:r>
            <a:rPr lang="ja-JP" altLang="en-US" sz="1100" u="none">
              <a:solidFill>
                <a:srgbClr val="002060"/>
              </a:solidFill>
              <a:effectLst/>
              <a:latin typeface="ＭＳ ゴシック" panose="020B0609070205080204" pitchFamily="49" charset="-128"/>
              <a:ea typeface="ＭＳ ゴシック" panose="020B0609070205080204" pitchFamily="49" charset="-128"/>
              <a:cs typeface="+mn-cs"/>
            </a:rPr>
            <a:t>、</a:t>
          </a:r>
          <a:r>
            <a:rPr lang="ja-JP" altLang="ja-JP" sz="1100" u="none">
              <a:solidFill>
                <a:srgbClr val="002060"/>
              </a:solidFill>
              <a:effectLst/>
              <a:latin typeface="ＭＳ ゴシック" panose="020B0609070205080204" pitchFamily="49" charset="-128"/>
              <a:ea typeface="ＭＳ ゴシック" panose="020B0609070205080204" pitchFamily="49" charset="-128"/>
              <a:cs typeface="+mn-cs"/>
            </a:rPr>
            <a:t>改修予定が</a:t>
          </a:r>
          <a:r>
            <a:rPr lang="ja-JP" altLang="en-US" sz="1100" u="none">
              <a:solidFill>
                <a:srgbClr val="002060"/>
              </a:solidFill>
              <a:effectLst/>
              <a:latin typeface="ＭＳ ゴシック" panose="020B0609070205080204" pitchFamily="49" charset="-128"/>
              <a:ea typeface="ＭＳ ゴシック" panose="020B0609070205080204" pitchFamily="49" charset="-128"/>
              <a:cs typeface="+mn-cs"/>
            </a:rPr>
            <a:t>有る</a:t>
          </a:r>
          <a:r>
            <a:rPr lang="ja-JP" altLang="ja-JP" sz="1100" u="none">
              <a:solidFill>
                <a:srgbClr val="002060"/>
              </a:solidFill>
              <a:effectLst/>
              <a:latin typeface="ＭＳ ゴシック" panose="020B0609070205080204" pitchFamily="49" charset="-128"/>
              <a:ea typeface="ＭＳ ゴシック" panose="020B0609070205080204" pitchFamily="49" charset="-128"/>
              <a:cs typeface="+mn-cs"/>
            </a:rPr>
            <a:t>場合、表中のＨ欄へ計上する。　</a:t>
          </a:r>
          <a:endParaRPr lang="en-US" altLang="ja-JP" sz="1100" u="none">
            <a:solidFill>
              <a:srgbClr val="002060"/>
            </a:solidFill>
            <a:effectLst/>
            <a:latin typeface="ＭＳ ゴシック" panose="020B0609070205080204" pitchFamily="49" charset="-128"/>
            <a:ea typeface="ＭＳ ゴシック" panose="020B0609070205080204" pitchFamily="49" charset="-128"/>
            <a:cs typeface="+mn-cs"/>
          </a:endParaRPr>
        </a:p>
        <a:p>
          <a:r>
            <a:rPr kumimoji="1" lang="en-US" altLang="ja-JP" sz="1100" b="0" baseline="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u="sng">
              <a:solidFill>
                <a:sysClr val="windowText" lastClr="000000"/>
              </a:solidFill>
              <a:latin typeface="ＭＳ ゴシック" panose="020B0609070205080204" pitchFamily="49" charset="-128"/>
              <a:ea typeface="ＭＳ ゴシック" panose="020B0609070205080204" pitchFamily="49" charset="-128"/>
            </a:rPr>
            <a:t>表下欄外の□枠内が「</a:t>
          </a:r>
          <a:r>
            <a:rPr kumimoji="1" lang="en-US" altLang="ja-JP" sz="1100" b="1" u="sng">
              <a:solidFill>
                <a:sysClr val="windowText" lastClr="000000"/>
              </a:solidFill>
              <a:latin typeface="ＭＳ ゴシック" panose="020B0609070205080204" pitchFamily="49" charset="-128"/>
              <a:ea typeface="ＭＳ ゴシック" panose="020B0609070205080204" pitchFamily="49" charset="-128"/>
            </a:rPr>
            <a:t>OK</a:t>
          </a:r>
          <a:r>
            <a:rPr kumimoji="1" lang="ja-JP" altLang="en-US" sz="1100" b="1" u="sng">
              <a:solidFill>
                <a:sysClr val="windowText" lastClr="000000"/>
              </a:solidFill>
              <a:latin typeface="ＭＳ ゴシック" panose="020B0609070205080204" pitchFamily="49" charset="-128"/>
              <a:ea typeface="ＭＳ ゴシック" panose="020B0609070205080204" pitchFamily="49" charset="-128"/>
            </a:rPr>
            <a:t>」となった表を提出</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すること。「エラー」であれば、右欄外の確認チェック欄で「エラー」が出ている箇所を確認し、表を修正すること</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en-US" altLang="ja-JP" sz="1100" b="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u="sng">
              <a:solidFill>
                <a:srgbClr val="FF0000"/>
              </a:solidFill>
              <a:latin typeface="ＭＳ ゴシック" panose="020B0609070205080204" pitchFamily="49" charset="-128"/>
              <a:ea typeface="ＭＳ ゴシック" panose="020B0609070205080204" pitchFamily="49" charset="-128"/>
            </a:rPr>
            <a:t>本様式は設置者が所有する建物に関する調査票</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になります。</a:t>
          </a:r>
          <a:r>
            <a:rPr kumimoji="1" lang="ja-JP" altLang="en-US" sz="1100" b="0" u="sng">
              <a:solidFill>
                <a:sysClr val="windowText" lastClr="000000"/>
              </a:solidFill>
              <a:latin typeface="ＭＳ ゴシック" panose="020B0609070205080204" pitchFamily="49" charset="-128"/>
              <a:ea typeface="ＭＳ ゴシック" panose="020B0609070205080204" pitchFamily="49" charset="-128"/>
            </a:rPr>
            <a:t>借用の場合には、回答の必要はありません。</a:t>
          </a:r>
          <a:endParaRPr kumimoji="1" lang="en-US" altLang="ja-JP" sz="1100" b="0" u="sng">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250032</xdr:colOff>
      <xdr:row>184</xdr:row>
      <xdr:rowOff>166687</xdr:rowOff>
    </xdr:from>
    <xdr:to>
      <xdr:col>2</xdr:col>
      <xdr:colOff>619126</xdr:colOff>
      <xdr:row>185</xdr:row>
      <xdr:rowOff>107157</xdr:rowOff>
    </xdr:to>
    <xdr:sp macro="" textlink="">
      <xdr:nvSpPr>
        <xdr:cNvPr id="6" name="テキスト ボックス 5">
          <a:extLst>
            <a:ext uri="{FF2B5EF4-FFF2-40B4-BE49-F238E27FC236}">
              <a16:creationId xmlns:a16="http://schemas.microsoft.com/office/drawing/2014/main" id="{883AA4AA-17CB-4044-B30E-E4B56E351149}"/>
            </a:ext>
          </a:extLst>
        </xdr:cNvPr>
        <xdr:cNvSpPr txBox="1"/>
      </xdr:nvSpPr>
      <xdr:spPr>
        <a:xfrm>
          <a:off x="383382" y="34070925"/>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8</xdr:col>
      <xdr:colOff>297656</xdr:colOff>
      <xdr:row>0</xdr:row>
      <xdr:rowOff>166687</xdr:rowOff>
    </xdr:from>
    <xdr:to>
      <xdr:col>15</xdr:col>
      <xdr:colOff>476250</xdr:colOff>
      <xdr:row>2</xdr:row>
      <xdr:rowOff>83342</xdr:rowOff>
    </xdr:to>
    <xdr:sp macro="" textlink="">
      <xdr:nvSpPr>
        <xdr:cNvPr id="7" name="テキスト ボックス 6">
          <a:extLst>
            <a:ext uri="{FF2B5EF4-FFF2-40B4-BE49-F238E27FC236}">
              <a16:creationId xmlns:a16="http://schemas.microsoft.com/office/drawing/2014/main" id="{750409B7-A10E-4124-B76B-13C4876B2B91}"/>
            </a:ext>
          </a:extLst>
        </xdr:cNvPr>
        <xdr:cNvSpPr txBox="1"/>
      </xdr:nvSpPr>
      <xdr:spPr>
        <a:xfrm>
          <a:off x="6612731" y="166687"/>
          <a:ext cx="6912769" cy="392905"/>
        </a:xfrm>
        <a:prstGeom prst="rect">
          <a:avLst/>
        </a:prstGeom>
        <a:noFill/>
        <a:ln w="31750" cap="sq" cmpd="sng">
          <a:solidFill>
            <a:srgbClr val="0070C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600" b="1">
              <a:solidFill>
                <a:srgbClr val="0070C0"/>
              </a:solidFill>
            </a:rPr>
            <a:t>※</a:t>
          </a:r>
          <a:r>
            <a:rPr kumimoji="1" lang="ja-JP" altLang="en-US" sz="1600" b="1">
              <a:solidFill>
                <a:srgbClr val="0070C0"/>
              </a:solidFill>
            </a:rPr>
            <a:t>　回答の際、行・列の追加・削除、セルの結合・分割はしないこと。</a:t>
          </a:r>
          <a:endParaRPr kumimoji="1" lang="en-US" altLang="ja-JP" sz="1600" b="1">
            <a:solidFill>
              <a:srgbClr val="0070C0"/>
            </a:solidFill>
          </a:endParaRPr>
        </a:p>
      </xdr:txBody>
    </xdr:sp>
    <xdr:clientData/>
  </xdr:twoCellAnchor>
  <xdr:twoCellAnchor>
    <xdr:from>
      <xdr:col>1</xdr:col>
      <xdr:colOff>238124</xdr:colOff>
      <xdr:row>161</xdr:row>
      <xdr:rowOff>107157</xdr:rowOff>
    </xdr:from>
    <xdr:to>
      <xdr:col>2</xdr:col>
      <xdr:colOff>607218</xdr:colOff>
      <xdr:row>163</xdr:row>
      <xdr:rowOff>250030</xdr:rowOff>
    </xdr:to>
    <xdr:sp macro="" textlink="">
      <xdr:nvSpPr>
        <xdr:cNvPr id="8" name="テキスト ボックス 7">
          <a:extLst>
            <a:ext uri="{FF2B5EF4-FFF2-40B4-BE49-F238E27FC236}">
              <a16:creationId xmlns:a16="http://schemas.microsoft.com/office/drawing/2014/main" id="{D6627869-1FFE-4504-957D-A857E9040F28}"/>
            </a:ext>
          </a:extLst>
        </xdr:cNvPr>
        <xdr:cNvSpPr txBox="1"/>
      </xdr:nvSpPr>
      <xdr:spPr>
        <a:xfrm>
          <a:off x="371474" y="34070925"/>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1</xdr:col>
      <xdr:colOff>238125</xdr:colOff>
      <xdr:row>208</xdr:row>
      <xdr:rowOff>3743</xdr:rowOff>
    </xdr:from>
    <xdr:to>
      <xdr:col>2</xdr:col>
      <xdr:colOff>607219</xdr:colOff>
      <xdr:row>209</xdr:row>
      <xdr:rowOff>231322</xdr:rowOff>
    </xdr:to>
    <xdr:sp macro="" textlink="">
      <xdr:nvSpPr>
        <xdr:cNvPr id="9" name="テキスト ボックス 8">
          <a:extLst>
            <a:ext uri="{FF2B5EF4-FFF2-40B4-BE49-F238E27FC236}">
              <a16:creationId xmlns:a16="http://schemas.microsoft.com/office/drawing/2014/main" id="{FEF6188F-F399-495A-98C1-359BA33AB172}"/>
            </a:ext>
          </a:extLst>
        </xdr:cNvPr>
        <xdr:cNvSpPr txBox="1"/>
      </xdr:nvSpPr>
      <xdr:spPr>
        <a:xfrm>
          <a:off x="371475" y="34070925"/>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4</xdr:col>
      <xdr:colOff>748392</xdr:colOff>
      <xdr:row>24</xdr:row>
      <xdr:rowOff>367390</xdr:rowOff>
    </xdr:from>
    <xdr:to>
      <xdr:col>11</xdr:col>
      <xdr:colOff>272142</xdr:colOff>
      <xdr:row>36</xdr:row>
      <xdr:rowOff>108857</xdr:rowOff>
    </xdr:to>
    <xdr:sp macro="" textlink="">
      <xdr:nvSpPr>
        <xdr:cNvPr id="11" name="テキスト ボックス 10">
          <a:extLst>
            <a:ext uri="{FF2B5EF4-FFF2-40B4-BE49-F238E27FC236}">
              <a16:creationId xmlns:a16="http://schemas.microsoft.com/office/drawing/2014/main" id="{BD8B327D-31E7-3C96-9594-1EFB313DE18C}"/>
            </a:ext>
          </a:extLst>
        </xdr:cNvPr>
        <xdr:cNvSpPr txBox="1"/>
      </xdr:nvSpPr>
      <xdr:spPr>
        <a:xfrm>
          <a:off x="3224892" y="5551711"/>
          <a:ext cx="6286500" cy="2204360"/>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「令和５年度私立高等学校等の実態調査」にてご回答いただいた本様式のシートを添付、またはデータを本シートにコピーすること。</a:t>
          </a:r>
          <a:endParaRPr kumimoji="1" lang="en-US" altLang="ja-JP" sz="1400" b="1">
            <a:solidFill>
              <a:srgbClr val="FF0000"/>
            </a:solidFill>
          </a:endParaRPr>
        </a:p>
        <a:p>
          <a:r>
            <a:rPr kumimoji="1" lang="ja-JP" altLang="en-US" sz="1400" b="1">
              <a:solidFill>
                <a:srgbClr val="FF0000"/>
              </a:solidFill>
            </a:rPr>
            <a:t>なお、当該シートにはマクロが組み込まれているので、コピーする際にはデータの写し間違い等に留意すること。（シートごとコピーする場合、マクロは削除した状態で構わない。）</a:t>
          </a:r>
          <a:endParaRPr kumimoji="1" lang="en-US" altLang="ja-JP" sz="1400" b="1">
            <a:solidFill>
              <a:srgbClr val="FF0000"/>
            </a:solidFill>
          </a:endParaRPr>
        </a:p>
        <a:p>
          <a:r>
            <a:rPr kumimoji="1" lang="ja-JP" altLang="en-US" sz="1400" b="1">
              <a:solidFill>
                <a:srgbClr val="FF0000"/>
              </a:solidFill>
            </a:rPr>
            <a:t>回答していない場合は、本シートの</a:t>
          </a:r>
          <a:r>
            <a:rPr kumimoji="1" lang="en-US" altLang="ja-JP" sz="1400" b="1">
              <a:solidFill>
                <a:srgbClr val="FF0000"/>
              </a:solidFill>
            </a:rPr>
            <a:t>【A</a:t>
          </a:r>
          <a:r>
            <a:rPr kumimoji="1" lang="ja-JP" altLang="en-US" sz="1400" b="1">
              <a:solidFill>
                <a:srgbClr val="FF0000"/>
              </a:solidFill>
            </a:rPr>
            <a:t>表</a:t>
          </a:r>
          <a:r>
            <a:rPr kumimoji="1" lang="en-US" altLang="ja-JP" sz="1400" b="1">
              <a:solidFill>
                <a:srgbClr val="FF0000"/>
              </a:solidFill>
            </a:rPr>
            <a:t>】</a:t>
          </a:r>
          <a:r>
            <a:rPr kumimoji="1" lang="ja-JP" altLang="en-US" sz="1400" b="1">
              <a:solidFill>
                <a:srgbClr val="FF0000"/>
              </a:solidFill>
            </a:rPr>
            <a:t>または</a:t>
          </a:r>
          <a:r>
            <a:rPr kumimoji="1" lang="en-US" altLang="ja-JP" sz="1400" b="1">
              <a:solidFill>
                <a:srgbClr val="FF0000"/>
              </a:solidFill>
            </a:rPr>
            <a:t>【C</a:t>
          </a:r>
          <a:r>
            <a:rPr kumimoji="1" lang="ja-JP" altLang="en-US" sz="1400" b="1">
              <a:solidFill>
                <a:srgbClr val="FF0000"/>
              </a:solidFill>
            </a:rPr>
            <a:t>表</a:t>
          </a:r>
          <a:r>
            <a:rPr kumimoji="1" lang="en-US" altLang="ja-JP" sz="1400" b="1">
              <a:solidFill>
                <a:srgbClr val="FF0000"/>
              </a:solidFill>
            </a:rPr>
            <a:t>】</a:t>
          </a:r>
          <a:r>
            <a:rPr kumimoji="1" lang="ja-JP" altLang="en-US" sz="1400" b="1">
              <a:solidFill>
                <a:srgbClr val="FF0000"/>
              </a:solidFill>
            </a:rPr>
            <a:t>に令和４年５月１日時点の状況を入力すること。</a:t>
          </a:r>
          <a:endParaRPr kumimoji="1" lang="en-US" altLang="ja-JP" sz="1400" b="1">
            <a:solidFill>
              <a:srgbClr val="FF0000"/>
            </a:solidFill>
          </a:endParaRPr>
        </a:p>
        <a:p>
          <a:r>
            <a:rPr kumimoji="1" lang="ja-JP" altLang="en-US" sz="1400" b="1">
              <a:solidFill>
                <a:srgbClr val="FF0000"/>
              </a:solidFill>
            </a:rPr>
            <a:t>その場合、</a:t>
          </a:r>
          <a:r>
            <a:rPr kumimoji="1" lang="en-US" altLang="ja-JP" sz="1400" b="1">
              <a:solidFill>
                <a:srgbClr val="FF0000"/>
              </a:solidFill>
            </a:rPr>
            <a:t>a</a:t>
          </a:r>
          <a:r>
            <a:rPr kumimoji="1" lang="ja-JP" altLang="en-US" sz="1400" b="1">
              <a:solidFill>
                <a:srgbClr val="FF0000"/>
              </a:solidFill>
            </a:rPr>
            <a:t>表、</a:t>
          </a:r>
          <a:r>
            <a:rPr kumimoji="1" lang="en-US" altLang="ja-JP" sz="1400" b="1">
              <a:solidFill>
                <a:srgbClr val="FF0000"/>
              </a:solidFill>
            </a:rPr>
            <a:t>B</a:t>
          </a:r>
          <a:r>
            <a:rPr kumimoji="1" lang="ja-JP" altLang="en-US" sz="1400" b="1">
              <a:solidFill>
                <a:srgbClr val="FF0000"/>
              </a:solidFill>
            </a:rPr>
            <a:t>（</a:t>
          </a:r>
          <a:r>
            <a:rPr kumimoji="1" lang="en-US" altLang="ja-JP" sz="1400" b="1">
              <a:solidFill>
                <a:srgbClr val="FF0000"/>
              </a:solidFill>
            </a:rPr>
            <a:t>b</a:t>
          </a:r>
          <a:r>
            <a:rPr kumimoji="1" lang="ja-JP" altLang="en-US" sz="1400" b="1">
              <a:solidFill>
                <a:srgbClr val="FF0000"/>
              </a:solidFill>
            </a:rPr>
            <a:t>）表、</a:t>
          </a:r>
          <a:r>
            <a:rPr kumimoji="1" lang="en-US" altLang="ja-JP" sz="1400" b="1">
              <a:solidFill>
                <a:srgbClr val="FF0000"/>
              </a:solidFill>
            </a:rPr>
            <a:t>c</a:t>
          </a:r>
          <a:r>
            <a:rPr kumimoji="1" lang="ja-JP" altLang="en-US" sz="1400" b="1">
              <a:solidFill>
                <a:srgbClr val="FF0000"/>
              </a:solidFill>
            </a:rPr>
            <a:t>表、</a:t>
          </a:r>
          <a:r>
            <a:rPr kumimoji="1" lang="en-US" altLang="ja-JP" sz="1400" b="1">
              <a:solidFill>
                <a:srgbClr val="FF0000"/>
              </a:solidFill>
            </a:rPr>
            <a:t>D</a:t>
          </a:r>
          <a:r>
            <a:rPr kumimoji="1" lang="ja-JP" altLang="en-US" sz="1400" b="1">
              <a:solidFill>
                <a:srgbClr val="FF0000"/>
              </a:solidFill>
            </a:rPr>
            <a:t>（</a:t>
          </a:r>
          <a:r>
            <a:rPr kumimoji="1" lang="en-US" altLang="ja-JP" sz="1400" b="1">
              <a:solidFill>
                <a:srgbClr val="FF0000"/>
              </a:solidFill>
            </a:rPr>
            <a:t>d</a:t>
          </a:r>
          <a:r>
            <a:rPr kumimoji="1" lang="ja-JP" altLang="en-US" sz="1400" b="1">
              <a:solidFill>
                <a:srgbClr val="FF0000"/>
              </a:solidFill>
            </a:rPr>
            <a:t>）表については回答不用。</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mmxcifs01\&#32207;&#21512;&#12539;&#29983;&#28079;\Users\dtaguchi\AppData\Local\Temp\notesE97E9E\&#12304;&#27861;&#20154;&#30058;&#21495;_&#27861;&#20154;&#21517;&#12305;&#21514;&#12426;&#22825;&#20117;&#31561;&#35519;&#26619;&#22238;&#31572;&#65288;&#27096;&#2433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mmxcifs01\&#32207;&#21512;&#12539;&#29983;&#28079;\Users\kakazu\AppData\Roaming\Microsoft\Windows\INetCache\Content.Outlook\20U0VMUH\&#65297;&#20418;\&#9675;H29&#27096;&#24335;&#65299;&#65293;&#65299;&#12304;&#23554;&#20462;&#23398;&#26657;&#12305;(&#35079;&#25968;&#12471;&#12540;&#1248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Users\kota-t\AppData\Local\Temp\1266776_4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08&#23554;&#20462;&#23398;&#26657;&#25945;&#32946;&#25391;&#33288;&#23460;\&#9679;&#22996;&#35351;&#20107;&#26989;&#12539;&#35036;&#21161;&#37329;\&#9671;01%20&#35373;&#20633;&#12539;&#35013;&#32622;&#35036;&#21161;&#37329;\24&#24180;&#24230;\&#9312;24&#24180;&#24230;&#35336;&#30011;&#26360;&#25552;&#20986;&#20381;&#38972;\H24&#32784;&#38663;&#35036;&#24375;&#30003;&#35531;&#19968;&#35239;&#65288;&#12392;&#12426;&#12414;&#12392;&#12417;&#29992;&#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mmxcifs01\&#32207;&#21512;&#12539;&#29983;&#28079;\Users\kakazu\AppData\Roaming\Microsoft\Windows\INetCache\Content.Outlook\20U0VMUH\&#65299;&#20418;\H28&#27096;&#24335;&#65299;&#65293;&#65298;&#12304;&#23554;&#20462;&#23398;&#26657;&#12305;(&#35079;&#25968;&#12471;&#12540;&#12488;)ver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08&#23554;&#20462;&#23398;&#26657;&#25945;&#32946;&#25391;&#33288;&#23460;\1&#20418;\&#31169;&#31435;&#23398;&#26657;&#31561;&#23455;&#24907;&#35519;&#26619;\H27&#35519;&#26619;&#34920;&#27096;&#24335;\03.&#37117;&#36947;&#24220;&#30476;&#12424;&#12426;&#22238;&#31572;\01.&#21271;&#28023;&#36947;\&#31532;&#19968;&#24382;\&#12304;270812&#24046;&#26367;&#12305;H27&#27096;&#24335;&#65299;&#65293;&#65297;(&#35079;&#25968;&#12471;&#12540;&#1248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様式"/>
      <sheetName val="記入例"/>
      <sheetName val="大学データ"/>
    </sheetNames>
    <sheetDataSet>
      <sheetData sheetId="0" refreshError="1"/>
      <sheetData sheetId="1" refreshError="1"/>
      <sheetData sheetId="2">
        <row r="5">
          <cell r="I5" t="str">
            <v>（↓選択すること）</v>
          </cell>
          <cell r="J5" t="str">
            <v>（↓選択すること）</v>
          </cell>
          <cell r="K5" t="str">
            <v>（↓選択すること）</v>
          </cell>
          <cell r="L5" t="str">
            <v>（↓選択すること）</v>
          </cell>
        </row>
        <row r="6">
          <cell r="I6" t="str">
            <v>1.該当あり</v>
          </cell>
          <cell r="J6" t="str">
            <v>1.全箇所点検実施済</v>
          </cell>
          <cell r="K6" t="str">
            <v>1.全箇所“学校法人”が点検</v>
          </cell>
          <cell r="L6" t="str">
            <v>1.全て対策済</v>
          </cell>
        </row>
        <row r="7">
          <cell r="I7" t="str">
            <v>2.該当なし</v>
          </cell>
          <cell r="J7" t="str">
            <v>2.一部点検実施済、もしくは点検未実施</v>
          </cell>
          <cell r="K7" t="str">
            <v>2.一部もしくは全部“学校教職員”が点検</v>
          </cell>
          <cell r="L7" t="str">
            <v>2.一部対策済</v>
          </cell>
        </row>
        <row r="8">
          <cell r="I8" t="str">
            <v>3.調査中・不明</v>
          </cell>
          <cell r="L8" t="str">
            <v>3.対策未実施</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３－３－１（学校基本情報）"/>
      <sheetName val="様式３－３－２"/>
      <sheetName val="様式３－２－３"/>
      <sheetName val="Sheet2"/>
      <sheetName val="○H29様式３－３【専修学校】(複数シート)"/>
    </sheetNames>
    <sheetDataSet>
      <sheetData sheetId="0" refreshError="1"/>
      <sheetData sheetId="1" refreshError="1"/>
      <sheetData sheetId="2" refreshError="1"/>
      <sheetData sheetId="3">
        <row r="3">
          <cell r="E3" t="str">
            <v>01北海道</v>
          </cell>
        </row>
        <row r="4">
          <cell r="E4" t="str">
            <v>02青   森</v>
          </cell>
        </row>
        <row r="5">
          <cell r="E5" t="str">
            <v>03岩   手</v>
          </cell>
        </row>
        <row r="6">
          <cell r="E6" t="str">
            <v>04宮   城</v>
          </cell>
        </row>
        <row r="7">
          <cell r="E7" t="str">
            <v>05秋   田</v>
          </cell>
        </row>
        <row r="8">
          <cell r="E8" t="str">
            <v>06山   形</v>
          </cell>
        </row>
        <row r="9">
          <cell r="E9" t="str">
            <v>07福   島</v>
          </cell>
        </row>
        <row r="10">
          <cell r="E10" t="str">
            <v>08茨   城</v>
          </cell>
        </row>
        <row r="11">
          <cell r="E11" t="str">
            <v>09栃   木</v>
          </cell>
        </row>
        <row r="12">
          <cell r="E12" t="str">
            <v>10群   馬</v>
          </cell>
        </row>
        <row r="13">
          <cell r="E13" t="str">
            <v>11埼   玉</v>
          </cell>
        </row>
        <row r="14">
          <cell r="E14" t="str">
            <v>12千   葉</v>
          </cell>
        </row>
        <row r="15">
          <cell r="E15" t="str">
            <v>13東   京</v>
          </cell>
        </row>
        <row r="16">
          <cell r="E16" t="str">
            <v>14神奈川</v>
          </cell>
        </row>
        <row r="17">
          <cell r="E17" t="str">
            <v>15新   潟</v>
          </cell>
        </row>
        <row r="18">
          <cell r="E18" t="str">
            <v>16富   山</v>
          </cell>
        </row>
        <row r="19">
          <cell r="E19" t="str">
            <v>17石   川</v>
          </cell>
        </row>
        <row r="20">
          <cell r="E20" t="str">
            <v>18福   井</v>
          </cell>
        </row>
        <row r="21">
          <cell r="E21" t="str">
            <v>19山   梨</v>
          </cell>
        </row>
        <row r="22">
          <cell r="E22" t="str">
            <v>20長   野</v>
          </cell>
        </row>
        <row r="23">
          <cell r="E23" t="str">
            <v>21岐   阜</v>
          </cell>
        </row>
        <row r="24">
          <cell r="E24" t="str">
            <v>22静   岡</v>
          </cell>
        </row>
        <row r="25">
          <cell r="E25" t="str">
            <v>23愛   知</v>
          </cell>
        </row>
        <row r="26">
          <cell r="E26" t="str">
            <v>24三   重</v>
          </cell>
        </row>
        <row r="27">
          <cell r="E27" t="str">
            <v>25滋   賀</v>
          </cell>
        </row>
        <row r="28">
          <cell r="E28" t="str">
            <v>26京   都</v>
          </cell>
        </row>
        <row r="29">
          <cell r="E29" t="str">
            <v>27大   阪</v>
          </cell>
        </row>
        <row r="30">
          <cell r="E30" t="str">
            <v>28兵   庫</v>
          </cell>
        </row>
        <row r="31">
          <cell r="E31" t="str">
            <v>29奈   良</v>
          </cell>
        </row>
        <row r="32">
          <cell r="E32" t="str">
            <v>30和歌山</v>
          </cell>
        </row>
        <row r="33">
          <cell r="E33" t="str">
            <v>31鳥   取</v>
          </cell>
        </row>
        <row r="34">
          <cell r="E34" t="str">
            <v>32島   根</v>
          </cell>
        </row>
        <row r="35">
          <cell r="E35" t="str">
            <v>33岡   山</v>
          </cell>
        </row>
        <row r="36">
          <cell r="E36" t="str">
            <v>34広   島</v>
          </cell>
        </row>
        <row r="37">
          <cell r="E37" t="str">
            <v>35山   口</v>
          </cell>
        </row>
        <row r="38">
          <cell r="E38" t="str">
            <v>36徳   島</v>
          </cell>
        </row>
        <row r="39">
          <cell r="E39" t="str">
            <v>37香   川</v>
          </cell>
        </row>
        <row r="40">
          <cell r="E40" t="str">
            <v>38愛   媛</v>
          </cell>
        </row>
        <row r="41">
          <cell r="E41" t="str">
            <v>39高   知</v>
          </cell>
        </row>
        <row r="42">
          <cell r="E42" t="str">
            <v>40福   岡</v>
          </cell>
        </row>
        <row r="43">
          <cell r="E43" t="str">
            <v>41佐   賀</v>
          </cell>
        </row>
        <row r="44">
          <cell r="E44" t="str">
            <v>42長   崎</v>
          </cell>
        </row>
        <row r="45">
          <cell r="E45" t="str">
            <v>43熊   本</v>
          </cell>
        </row>
        <row r="46">
          <cell r="E46" t="str">
            <v>44大   分</v>
          </cell>
        </row>
        <row r="47">
          <cell r="E47" t="str">
            <v>45宮   崎</v>
          </cell>
        </row>
        <row r="48">
          <cell r="E48" t="str">
            <v>46鹿児島</v>
          </cell>
        </row>
        <row r="49">
          <cell r="E49" t="str">
            <v>47沖   縄</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2-1"/>
      <sheetName val="様式2-2"/>
      <sheetName val="様式2-3"/>
      <sheetName val="様式2-4"/>
      <sheetName val="様式2-5"/>
      <sheetName val="記入例(2-1)"/>
      <sheetName val="記入例(2-2)"/>
      <sheetName val="記入例(2-3)"/>
      <sheetName val="リスト"/>
      <sheetName val="デー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N3">
            <v>1</v>
          </cell>
          <cell r="P3">
            <v>1</v>
          </cell>
        </row>
        <row r="4">
          <cell r="N4">
            <v>2</v>
          </cell>
          <cell r="P4">
            <v>2</v>
          </cell>
        </row>
        <row r="5">
          <cell r="N5">
            <v>3</v>
          </cell>
          <cell r="P5">
            <v>3</v>
          </cell>
        </row>
        <row r="6">
          <cell r="N6">
            <v>4</v>
          </cell>
          <cell r="P6">
            <v>4</v>
          </cell>
        </row>
        <row r="7">
          <cell r="N7">
            <v>5</v>
          </cell>
          <cell r="P7">
            <v>5</v>
          </cell>
        </row>
        <row r="8">
          <cell r="N8">
            <v>6</v>
          </cell>
          <cell r="P8">
            <v>6</v>
          </cell>
        </row>
        <row r="9">
          <cell r="N9">
            <v>7</v>
          </cell>
          <cell r="P9">
            <v>7</v>
          </cell>
        </row>
        <row r="10">
          <cell r="N10">
            <v>8</v>
          </cell>
          <cell r="P10">
            <v>8</v>
          </cell>
        </row>
        <row r="11">
          <cell r="N11">
            <v>9</v>
          </cell>
          <cell r="P11">
            <v>9</v>
          </cell>
        </row>
        <row r="12">
          <cell r="N12">
            <v>10</v>
          </cell>
          <cell r="P12">
            <v>10</v>
          </cell>
        </row>
        <row r="13">
          <cell r="N13">
            <v>11</v>
          </cell>
          <cell r="P13">
            <v>11</v>
          </cell>
        </row>
        <row r="14">
          <cell r="N14">
            <v>12</v>
          </cell>
          <cell r="P14">
            <v>12</v>
          </cell>
        </row>
        <row r="15">
          <cell r="P15">
            <v>13</v>
          </cell>
        </row>
        <row r="16">
          <cell r="P16">
            <v>14</v>
          </cell>
        </row>
        <row r="17">
          <cell r="P17">
            <v>15</v>
          </cell>
        </row>
        <row r="18">
          <cell r="P18">
            <v>16</v>
          </cell>
        </row>
        <row r="19">
          <cell r="P19">
            <v>17</v>
          </cell>
        </row>
        <row r="20">
          <cell r="P20">
            <v>18</v>
          </cell>
        </row>
        <row r="21">
          <cell r="P21">
            <v>19</v>
          </cell>
        </row>
        <row r="22">
          <cell r="P22">
            <v>20</v>
          </cell>
        </row>
        <row r="23">
          <cell r="P23">
            <v>21</v>
          </cell>
        </row>
        <row r="24">
          <cell r="P24">
            <v>22</v>
          </cell>
        </row>
        <row r="25">
          <cell r="P25">
            <v>23</v>
          </cell>
        </row>
        <row r="26">
          <cell r="P26">
            <v>24</v>
          </cell>
        </row>
        <row r="27">
          <cell r="P27">
            <v>25</v>
          </cell>
        </row>
        <row r="28">
          <cell r="P28">
            <v>26</v>
          </cell>
        </row>
        <row r="29">
          <cell r="P29">
            <v>27</v>
          </cell>
        </row>
        <row r="30">
          <cell r="P30">
            <v>28</v>
          </cell>
        </row>
        <row r="31">
          <cell r="P31">
            <v>29</v>
          </cell>
        </row>
        <row r="32">
          <cell r="P32">
            <v>30</v>
          </cell>
        </row>
        <row r="33">
          <cell r="P33">
            <v>31</v>
          </cell>
        </row>
      </sheetData>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4"/>
      <sheetName val="様式4 (記入例)"/>
    </sheetNames>
    <sheetDataSet>
      <sheetData sheetId="0" refreshError="1"/>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３－２－１（学校基本情報）"/>
      <sheetName val="様式３－２－２"/>
      <sheetName val="様式３－２－３"/>
      <sheetName val="様式３－２－４"/>
      <sheetName val="様式３－２－５"/>
      <sheetName val="様式３－２－６－１"/>
      <sheetName val="様式３－２－６－２"/>
      <sheetName val="様式３－２－７－１"/>
      <sheetName val="様式３－２－７－２"/>
      <sheetName val="様式３－２－７（項目定義）"/>
      <sheetName val="様式３－２－８"/>
      <sheetName val="Sheet2"/>
      <sheetName val="H28様式３－２【専修学校】(複数シート)ver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
          <cell r="E3" t="str">
            <v>01北海道</v>
          </cell>
        </row>
        <row r="4">
          <cell r="E4" t="str">
            <v>02青   森</v>
          </cell>
        </row>
        <row r="5">
          <cell r="E5" t="str">
            <v>03岩   手</v>
          </cell>
        </row>
        <row r="6">
          <cell r="E6" t="str">
            <v>04宮   城</v>
          </cell>
        </row>
        <row r="7">
          <cell r="E7" t="str">
            <v>05秋   田</v>
          </cell>
        </row>
        <row r="8">
          <cell r="E8" t="str">
            <v>06山   形</v>
          </cell>
        </row>
        <row r="9">
          <cell r="E9" t="str">
            <v>07福   島</v>
          </cell>
        </row>
        <row r="10">
          <cell r="E10" t="str">
            <v>08茨   城</v>
          </cell>
        </row>
        <row r="11">
          <cell r="E11" t="str">
            <v>09栃   木</v>
          </cell>
        </row>
        <row r="12">
          <cell r="E12" t="str">
            <v>10群   馬</v>
          </cell>
        </row>
        <row r="13">
          <cell r="E13" t="str">
            <v>11埼   玉</v>
          </cell>
        </row>
        <row r="14">
          <cell r="E14" t="str">
            <v>12千   葉</v>
          </cell>
        </row>
        <row r="15">
          <cell r="E15" t="str">
            <v>13東   京</v>
          </cell>
        </row>
        <row r="16">
          <cell r="E16" t="str">
            <v>14神奈川</v>
          </cell>
        </row>
        <row r="17">
          <cell r="E17" t="str">
            <v>15新   潟</v>
          </cell>
        </row>
        <row r="18">
          <cell r="E18" t="str">
            <v>16富   山</v>
          </cell>
        </row>
        <row r="19">
          <cell r="E19" t="str">
            <v>17石   川</v>
          </cell>
        </row>
        <row r="20">
          <cell r="E20" t="str">
            <v>18福   井</v>
          </cell>
        </row>
        <row r="21">
          <cell r="E21" t="str">
            <v>19山   梨</v>
          </cell>
        </row>
        <row r="22">
          <cell r="E22" t="str">
            <v>20長   野</v>
          </cell>
        </row>
        <row r="23">
          <cell r="E23" t="str">
            <v>21岐   阜</v>
          </cell>
        </row>
        <row r="24">
          <cell r="E24" t="str">
            <v>22静   岡</v>
          </cell>
        </row>
        <row r="25">
          <cell r="E25" t="str">
            <v>23愛   知</v>
          </cell>
        </row>
        <row r="26">
          <cell r="E26" t="str">
            <v>24三   重</v>
          </cell>
        </row>
        <row r="27">
          <cell r="E27" t="str">
            <v>25滋   賀</v>
          </cell>
        </row>
        <row r="28">
          <cell r="E28" t="str">
            <v>26京   都</v>
          </cell>
        </row>
        <row r="29">
          <cell r="E29" t="str">
            <v>27大   阪</v>
          </cell>
        </row>
        <row r="30">
          <cell r="E30" t="str">
            <v>28兵   庫</v>
          </cell>
        </row>
        <row r="31">
          <cell r="E31" t="str">
            <v>29奈   良</v>
          </cell>
        </row>
        <row r="32">
          <cell r="E32" t="str">
            <v>30和歌山</v>
          </cell>
        </row>
        <row r="33">
          <cell r="E33" t="str">
            <v>31鳥   取</v>
          </cell>
        </row>
        <row r="34">
          <cell r="E34" t="str">
            <v>32島   根</v>
          </cell>
        </row>
        <row r="35">
          <cell r="E35" t="str">
            <v>33岡   山</v>
          </cell>
        </row>
        <row r="36">
          <cell r="E36" t="str">
            <v>34広   島</v>
          </cell>
        </row>
        <row r="37">
          <cell r="E37" t="str">
            <v>35山   口</v>
          </cell>
        </row>
        <row r="38">
          <cell r="E38" t="str">
            <v>36徳   島</v>
          </cell>
        </row>
        <row r="39">
          <cell r="E39" t="str">
            <v>37香   川</v>
          </cell>
        </row>
        <row r="40">
          <cell r="E40" t="str">
            <v>38愛   媛</v>
          </cell>
        </row>
        <row r="41">
          <cell r="E41" t="str">
            <v>39高   知</v>
          </cell>
        </row>
        <row r="42">
          <cell r="E42" t="str">
            <v>40福   岡</v>
          </cell>
        </row>
        <row r="43">
          <cell r="E43" t="str">
            <v>41佐   賀</v>
          </cell>
        </row>
        <row r="44">
          <cell r="E44" t="str">
            <v>42長   崎</v>
          </cell>
        </row>
        <row r="45">
          <cell r="E45" t="str">
            <v>43熊   本</v>
          </cell>
        </row>
        <row r="46">
          <cell r="E46" t="str">
            <v>44大   分</v>
          </cell>
        </row>
        <row r="47">
          <cell r="E47" t="str">
            <v>45宮   崎</v>
          </cell>
        </row>
        <row r="48">
          <cell r="E48" t="str">
            <v>46鹿児島</v>
          </cell>
        </row>
        <row r="49">
          <cell r="E49" t="str">
            <v>47沖   縄</v>
          </cell>
        </row>
      </sheetData>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３－１－１"/>
      <sheetName val="様式３－１－２"/>
      <sheetName val="様式３－１－３"/>
      <sheetName val="様式３－１－４"/>
      <sheetName val="Sheet2"/>
    </sheetNames>
    <sheetDataSet>
      <sheetData sheetId="0" refreshError="1"/>
      <sheetData sheetId="1" refreshError="1"/>
      <sheetData sheetId="2" refreshError="1"/>
      <sheetData sheetId="3" refreshError="1"/>
      <sheetData sheetId="4">
        <row r="3">
          <cell r="A3" t="str">
            <v>01北海道</v>
          </cell>
        </row>
        <row r="4">
          <cell r="A4" t="str">
            <v>02青   森</v>
          </cell>
        </row>
        <row r="5">
          <cell r="A5" t="str">
            <v>03岩   手</v>
          </cell>
        </row>
        <row r="6">
          <cell r="A6" t="str">
            <v>04宮   城</v>
          </cell>
        </row>
        <row r="7">
          <cell r="A7" t="str">
            <v>05秋   田</v>
          </cell>
        </row>
        <row r="8">
          <cell r="A8" t="str">
            <v>06山   形</v>
          </cell>
        </row>
        <row r="9">
          <cell r="A9" t="str">
            <v>07福   島</v>
          </cell>
        </row>
        <row r="10">
          <cell r="A10" t="str">
            <v>08茨   城</v>
          </cell>
        </row>
        <row r="11">
          <cell r="A11" t="str">
            <v>09栃   木</v>
          </cell>
        </row>
        <row r="12">
          <cell r="A12" t="str">
            <v>10群   馬</v>
          </cell>
        </row>
        <row r="13">
          <cell r="A13" t="str">
            <v>11埼   玉</v>
          </cell>
        </row>
        <row r="14">
          <cell r="A14" t="str">
            <v>12千   葉</v>
          </cell>
        </row>
        <row r="15">
          <cell r="A15" t="str">
            <v>13東   京</v>
          </cell>
        </row>
        <row r="16">
          <cell r="A16" t="str">
            <v>14神奈川</v>
          </cell>
        </row>
        <row r="17">
          <cell r="A17" t="str">
            <v>15新   潟</v>
          </cell>
        </row>
        <row r="18">
          <cell r="A18" t="str">
            <v>16富   山</v>
          </cell>
        </row>
        <row r="19">
          <cell r="A19" t="str">
            <v>17石   川</v>
          </cell>
        </row>
        <row r="20">
          <cell r="A20" t="str">
            <v>18福   井</v>
          </cell>
        </row>
        <row r="21">
          <cell r="A21" t="str">
            <v>19山   梨</v>
          </cell>
        </row>
        <row r="22">
          <cell r="A22" t="str">
            <v>20長   野</v>
          </cell>
        </row>
        <row r="23">
          <cell r="A23" t="str">
            <v>21岐   阜</v>
          </cell>
        </row>
        <row r="24">
          <cell r="A24" t="str">
            <v>22静   岡</v>
          </cell>
        </row>
        <row r="25">
          <cell r="A25" t="str">
            <v>23愛   知</v>
          </cell>
        </row>
        <row r="26">
          <cell r="A26" t="str">
            <v>24三   重</v>
          </cell>
        </row>
        <row r="27">
          <cell r="A27" t="str">
            <v>25滋   賀</v>
          </cell>
        </row>
        <row r="28">
          <cell r="A28" t="str">
            <v>26京   都</v>
          </cell>
        </row>
        <row r="29">
          <cell r="A29" t="str">
            <v>27大   阪</v>
          </cell>
        </row>
        <row r="30">
          <cell r="A30" t="str">
            <v>28兵   庫</v>
          </cell>
        </row>
        <row r="31">
          <cell r="A31" t="str">
            <v>29奈   良</v>
          </cell>
        </row>
        <row r="32">
          <cell r="A32" t="str">
            <v>30和歌山</v>
          </cell>
        </row>
        <row r="33">
          <cell r="A33" t="str">
            <v>31鳥   取</v>
          </cell>
        </row>
        <row r="34">
          <cell r="A34" t="str">
            <v>32島   根</v>
          </cell>
        </row>
        <row r="35">
          <cell r="A35" t="str">
            <v>33岡   山</v>
          </cell>
        </row>
        <row r="36">
          <cell r="A36" t="str">
            <v>34広   島</v>
          </cell>
        </row>
        <row r="37">
          <cell r="A37" t="str">
            <v>35山   口</v>
          </cell>
        </row>
        <row r="38">
          <cell r="A38" t="str">
            <v>36徳   島</v>
          </cell>
        </row>
        <row r="39">
          <cell r="A39" t="str">
            <v>37香   川</v>
          </cell>
        </row>
        <row r="40">
          <cell r="A40" t="str">
            <v>38愛   媛</v>
          </cell>
        </row>
        <row r="41">
          <cell r="A41" t="str">
            <v>39高   知</v>
          </cell>
        </row>
        <row r="42">
          <cell r="A42" t="str">
            <v>40福   岡</v>
          </cell>
        </row>
        <row r="43">
          <cell r="A43" t="str">
            <v>41佐   賀</v>
          </cell>
        </row>
        <row r="44">
          <cell r="A44" t="str">
            <v>42長   崎</v>
          </cell>
        </row>
        <row r="45">
          <cell r="A45" t="str">
            <v>43熊   本</v>
          </cell>
        </row>
        <row r="46">
          <cell r="A46" t="str">
            <v>44大   分</v>
          </cell>
        </row>
        <row r="47">
          <cell r="A47" t="str">
            <v>45宮   崎</v>
          </cell>
        </row>
        <row r="48">
          <cell r="A48" t="str">
            <v>46鹿児島</v>
          </cell>
        </row>
        <row r="49">
          <cell r="A49" t="str">
            <v>47沖   縄</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0F1B0-5A8F-4483-AF61-4AA70959DA48}">
  <sheetPr codeName="Sheet5">
    <tabColor rgb="FF00B0F0"/>
    <pageSetUpPr fitToPage="1"/>
  </sheetPr>
  <dimension ref="A1:Q69"/>
  <sheetViews>
    <sheetView view="pageBreakPreview" zoomScale="90" zoomScaleNormal="90" zoomScaleSheetLayoutView="90" workbookViewId="0">
      <selection activeCell="U7" sqref="U7"/>
    </sheetView>
  </sheetViews>
  <sheetFormatPr defaultColWidth="9" defaultRowHeight="13"/>
  <cols>
    <col min="1" max="1" width="5.453125" style="25" customWidth="1"/>
    <col min="2" max="2" width="7.453125" style="26" customWidth="1"/>
    <col min="3" max="3" width="11.08984375" style="25" customWidth="1"/>
    <col min="4" max="4" width="16.453125" style="25" customWidth="1"/>
    <col min="5" max="5" width="18.1796875" style="25" customWidth="1"/>
    <col min="6" max="6" width="11.36328125" style="25" customWidth="1"/>
    <col min="7" max="8" width="9.08984375" style="25" customWidth="1"/>
    <col min="9" max="9" width="14.453125" style="25" customWidth="1"/>
    <col min="10" max="10" width="15.453125" style="25" customWidth="1"/>
    <col min="11" max="11" width="12.81640625" style="25" customWidth="1"/>
    <col min="12" max="12" width="10.453125" style="25" customWidth="1"/>
    <col min="13" max="13" width="6.453125" style="25" customWidth="1"/>
    <col min="14" max="14" width="13.453125" style="25" customWidth="1"/>
    <col min="15" max="15" width="13" style="25" customWidth="1"/>
    <col min="16" max="16" width="11.81640625" style="25" customWidth="1"/>
    <col min="17" max="17" width="16" style="25" customWidth="1"/>
    <col min="18" max="16384" width="9" style="25"/>
  </cols>
  <sheetData>
    <row r="1" spans="1:17">
      <c r="Q1" s="27" t="s">
        <v>78</v>
      </c>
    </row>
    <row r="4" spans="1:17" ht="21.75" customHeight="1">
      <c r="B4" s="425" t="s">
        <v>79</v>
      </c>
      <c r="C4" s="425"/>
      <c r="D4" s="425"/>
      <c r="E4" s="425"/>
      <c r="F4" s="425"/>
      <c r="G4" s="425"/>
      <c r="H4" s="425"/>
      <c r="I4" s="425"/>
      <c r="J4" s="425"/>
      <c r="K4" s="425"/>
      <c r="L4" s="425"/>
      <c r="M4" s="425"/>
      <c r="N4" s="425"/>
      <c r="O4" s="425"/>
      <c r="P4" s="425"/>
      <c r="Q4" s="425"/>
    </row>
    <row r="5" spans="1:17" ht="13.5" thickBot="1"/>
    <row r="6" spans="1:17" ht="27" customHeight="1" thickBot="1">
      <c r="C6" s="408" t="s">
        <v>70</v>
      </c>
      <c r="D6" s="411" t="s">
        <v>333</v>
      </c>
      <c r="E6" s="409" t="s">
        <v>71</v>
      </c>
      <c r="F6" s="426" t="s">
        <v>334</v>
      </c>
      <c r="G6" s="426"/>
      <c r="H6" s="427"/>
      <c r="I6" s="408" t="s">
        <v>72</v>
      </c>
      <c r="J6" s="428" t="s">
        <v>213</v>
      </c>
      <c r="K6" s="429"/>
      <c r="L6" s="409" t="s">
        <v>73</v>
      </c>
      <c r="M6" s="430"/>
      <c r="N6" s="431"/>
      <c r="O6" s="431"/>
      <c r="P6" s="431"/>
      <c r="Q6" s="432"/>
    </row>
    <row r="8" spans="1:17" ht="13.5" thickBot="1">
      <c r="F8" s="28" t="s">
        <v>80</v>
      </c>
      <c r="I8" s="28" t="s">
        <v>80</v>
      </c>
      <c r="J8" s="28" t="s">
        <v>80</v>
      </c>
      <c r="K8" s="28" t="s">
        <v>80</v>
      </c>
    </row>
    <row r="9" spans="1:17" ht="56.25" customHeight="1">
      <c r="A9" s="29" t="s">
        <v>81</v>
      </c>
      <c r="B9" s="30" t="s">
        <v>4</v>
      </c>
      <c r="C9" s="31" t="s">
        <v>82</v>
      </c>
      <c r="D9" s="350" t="s">
        <v>212</v>
      </c>
      <c r="E9" s="32" t="s">
        <v>83</v>
      </c>
      <c r="F9" s="32" t="s">
        <v>84</v>
      </c>
      <c r="G9" s="33" t="s">
        <v>85</v>
      </c>
      <c r="H9" s="32" t="s">
        <v>86</v>
      </c>
      <c r="I9" s="32" t="s">
        <v>87</v>
      </c>
      <c r="J9" s="32" t="s">
        <v>88</v>
      </c>
      <c r="K9" s="34" t="s">
        <v>89</v>
      </c>
      <c r="L9" s="35" t="s">
        <v>90</v>
      </c>
      <c r="M9" s="36"/>
      <c r="O9" s="37" t="s">
        <v>91</v>
      </c>
      <c r="P9" s="37" t="s">
        <v>92</v>
      </c>
      <c r="Q9" s="38" t="s">
        <v>93</v>
      </c>
    </row>
    <row r="10" spans="1:17" s="47" customFormat="1" ht="63" customHeight="1" thickBot="1">
      <c r="A10" s="39" t="s">
        <v>94</v>
      </c>
      <c r="B10" s="40" t="s">
        <v>95</v>
      </c>
      <c r="C10" s="41" t="s">
        <v>96</v>
      </c>
      <c r="D10" s="412" t="s">
        <v>97</v>
      </c>
      <c r="E10" s="42" t="s">
        <v>98</v>
      </c>
      <c r="F10" s="42" t="s">
        <v>99</v>
      </c>
      <c r="G10" s="412" t="s">
        <v>97</v>
      </c>
      <c r="H10" s="412" t="s">
        <v>97</v>
      </c>
      <c r="I10" s="412" t="s">
        <v>97</v>
      </c>
      <c r="J10" s="42" t="s">
        <v>96</v>
      </c>
      <c r="K10" s="43" t="s">
        <v>99</v>
      </c>
      <c r="L10" s="40" t="s">
        <v>96</v>
      </c>
      <c r="M10" s="44"/>
      <c r="N10" s="45"/>
      <c r="O10" s="46" t="s">
        <v>99</v>
      </c>
      <c r="P10" s="46" t="s">
        <v>99</v>
      </c>
      <c r="Q10" s="40" t="s">
        <v>100</v>
      </c>
    </row>
    <row r="11" spans="1:17">
      <c r="A11" s="26">
        <v>1</v>
      </c>
      <c r="B11" s="48">
        <v>1</v>
      </c>
      <c r="C11" s="49" t="s">
        <v>214</v>
      </c>
      <c r="D11" s="50" t="s">
        <v>215</v>
      </c>
      <c r="E11" s="51"/>
      <c r="F11" s="386">
        <f t="shared" ref="F11:F55" si="0">IFERROR(I11/(G11+H11),"0")</f>
        <v>50000</v>
      </c>
      <c r="G11" s="52">
        <v>10</v>
      </c>
      <c r="H11" s="52">
        <v>2</v>
      </c>
      <c r="I11" s="53">
        <v>600000</v>
      </c>
      <c r="J11" s="410">
        <v>-300000</v>
      </c>
      <c r="K11" s="388">
        <f t="shared" ref="K11:K55" si="1">IFERROR(I11+J11,"0")</f>
        <v>300000</v>
      </c>
      <c r="L11" s="54"/>
      <c r="M11" s="55"/>
      <c r="O11" s="390">
        <f t="shared" ref="O11:O55" si="2">IFERROR(F11*G11+J11/(G11+H11)*G11,"0")</f>
        <v>250000</v>
      </c>
      <c r="P11" s="391">
        <f t="shared" ref="P11:P55" si="3">IFERROR(F11*H11+J11/(G11+H11)*H11,"0")</f>
        <v>50000</v>
      </c>
      <c r="Q11" s="395">
        <f t="shared" ref="Q11:Q55" si="4">IF(AND(ABS(J11)&gt;=0,OR(E11="（イ）複数項目に係る経費",E11="（ア）全体に係る経費")),J11,0)</f>
        <v>0</v>
      </c>
    </row>
    <row r="12" spans="1:17">
      <c r="A12" s="26">
        <v>2</v>
      </c>
      <c r="B12" s="48">
        <v>2</v>
      </c>
      <c r="C12" s="57" t="s">
        <v>214</v>
      </c>
      <c r="D12" s="50" t="s">
        <v>216</v>
      </c>
      <c r="E12" s="59"/>
      <c r="F12" s="386">
        <f t="shared" si="0"/>
        <v>800000</v>
      </c>
      <c r="G12" s="52">
        <v>20</v>
      </c>
      <c r="H12" s="52">
        <v>0</v>
      </c>
      <c r="I12" s="53">
        <v>16000000</v>
      </c>
      <c r="J12" s="60">
        <v>0</v>
      </c>
      <c r="K12" s="388">
        <f t="shared" si="1"/>
        <v>16000000</v>
      </c>
      <c r="L12" s="62"/>
      <c r="M12" s="55"/>
      <c r="O12" s="390">
        <f t="shared" si="2"/>
        <v>16000000</v>
      </c>
      <c r="P12" s="390">
        <f t="shared" si="3"/>
        <v>0</v>
      </c>
      <c r="Q12" s="393">
        <f t="shared" si="4"/>
        <v>0</v>
      </c>
    </row>
    <row r="13" spans="1:17">
      <c r="A13" s="26">
        <v>3</v>
      </c>
      <c r="B13" s="48">
        <v>3</v>
      </c>
      <c r="C13" s="57" t="s">
        <v>214</v>
      </c>
      <c r="D13" s="50" t="s">
        <v>217</v>
      </c>
      <c r="E13" s="59" t="s">
        <v>218</v>
      </c>
      <c r="F13" s="386" t="str">
        <f t="shared" si="0"/>
        <v>0</v>
      </c>
      <c r="G13" s="52">
        <v>0</v>
      </c>
      <c r="H13" s="52">
        <v>0</v>
      </c>
      <c r="I13" s="53">
        <v>0</v>
      </c>
      <c r="J13" s="60">
        <v>1200000</v>
      </c>
      <c r="K13" s="388">
        <f t="shared" si="1"/>
        <v>1200000</v>
      </c>
      <c r="L13" s="62"/>
      <c r="M13" s="55"/>
      <c r="O13" s="390">
        <v>1196319</v>
      </c>
      <c r="P13" s="390">
        <v>3681</v>
      </c>
      <c r="Q13" s="63">
        <v>0</v>
      </c>
    </row>
    <row r="14" spans="1:17">
      <c r="A14" s="26">
        <v>4</v>
      </c>
      <c r="B14" s="48">
        <v>4</v>
      </c>
      <c r="C14" s="57" t="s">
        <v>219</v>
      </c>
      <c r="D14" s="50" t="s">
        <v>220</v>
      </c>
      <c r="E14" s="59"/>
      <c r="F14" s="386">
        <f t="shared" si="0"/>
        <v>2600000</v>
      </c>
      <c r="G14" s="52">
        <v>1</v>
      </c>
      <c r="H14" s="52">
        <v>0</v>
      </c>
      <c r="I14" s="53">
        <v>2600000</v>
      </c>
      <c r="J14" s="60">
        <v>-1400000</v>
      </c>
      <c r="K14" s="388">
        <f t="shared" si="1"/>
        <v>1200000</v>
      </c>
      <c r="L14" s="62"/>
      <c r="M14" s="55"/>
      <c r="O14" s="390">
        <f t="shared" si="2"/>
        <v>1200000</v>
      </c>
      <c r="P14" s="390">
        <f t="shared" si="3"/>
        <v>0</v>
      </c>
      <c r="Q14" s="393">
        <f t="shared" si="4"/>
        <v>0</v>
      </c>
    </row>
    <row r="15" spans="1:17">
      <c r="A15" s="26">
        <v>5</v>
      </c>
      <c r="B15" s="48"/>
      <c r="C15" s="57" t="s">
        <v>219</v>
      </c>
      <c r="D15" s="50" t="s">
        <v>221</v>
      </c>
      <c r="E15" s="59"/>
      <c r="F15" s="386">
        <f t="shared" si="0"/>
        <v>40000</v>
      </c>
      <c r="G15" s="52">
        <v>0</v>
      </c>
      <c r="H15" s="52">
        <v>1</v>
      </c>
      <c r="I15" s="53">
        <v>40000</v>
      </c>
      <c r="J15" s="60">
        <v>-20000</v>
      </c>
      <c r="K15" s="388">
        <f t="shared" si="1"/>
        <v>20000</v>
      </c>
      <c r="L15" s="62"/>
      <c r="M15" s="55"/>
      <c r="O15" s="390">
        <f t="shared" si="2"/>
        <v>0</v>
      </c>
      <c r="P15" s="390">
        <f t="shared" si="3"/>
        <v>20000</v>
      </c>
      <c r="Q15" s="393">
        <f t="shared" si="4"/>
        <v>0</v>
      </c>
    </row>
    <row r="16" spans="1:17">
      <c r="A16" s="26">
        <v>6</v>
      </c>
      <c r="B16" s="48">
        <v>5</v>
      </c>
      <c r="C16" s="57" t="s">
        <v>219</v>
      </c>
      <c r="D16" s="50" t="s">
        <v>222</v>
      </c>
      <c r="E16" s="59"/>
      <c r="F16" s="386">
        <f t="shared" si="0"/>
        <v>166666.66666666666</v>
      </c>
      <c r="G16" s="52">
        <v>10</v>
      </c>
      <c r="H16" s="52">
        <v>5</v>
      </c>
      <c r="I16" s="53">
        <v>2500000</v>
      </c>
      <c r="J16" s="60">
        <v>-500000</v>
      </c>
      <c r="K16" s="388">
        <f t="shared" si="1"/>
        <v>2000000</v>
      </c>
      <c r="L16" s="62"/>
      <c r="M16" s="55"/>
      <c r="O16" s="390">
        <f t="shared" si="2"/>
        <v>1333333.333333333</v>
      </c>
      <c r="P16" s="390">
        <f t="shared" si="3"/>
        <v>666666.66666666651</v>
      </c>
      <c r="Q16" s="393">
        <f t="shared" si="4"/>
        <v>0</v>
      </c>
    </row>
    <row r="17" spans="1:17">
      <c r="A17" s="26">
        <v>7</v>
      </c>
      <c r="B17" s="48">
        <v>6</v>
      </c>
      <c r="C17" s="57" t="s">
        <v>219</v>
      </c>
      <c r="D17" s="50" t="s">
        <v>223</v>
      </c>
      <c r="E17" s="59"/>
      <c r="F17" s="386">
        <f t="shared" si="0"/>
        <v>30000</v>
      </c>
      <c r="G17" s="52">
        <v>20</v>
      </c>
      <c r="H17" s="52">
        <v>4</v>
      </c>
      <c r="I17" s="53">
        <v>720000</v>
      </c>
      <c r="J17" s="60">
        <v>0</v>
      </c>
      <c r="K17" s="388">
        <f t="shared" si="1"/>
        <v>720000</v>
      </c>
      <c r="L17" s="62"/>
      <c r="M17" s="55"/>
      <c r="O17" s="390">
        <f t="shared" si="2"/>
        <v>600000</v>
      </c>
      <c r="P17" s="390">
        <f t="shared" si="3"/>
        <v>120000</v>
      </c>
      <c r="Q17" s="393">
        <f t="shared" si="4"/>
        <v>0</v>
      </c>
    </row>
    <row r="18" spans="1:17">
      <c r="A18" s="26">
        <v>8</v>
      </c>
      <c r="B18" s="48">
        <v>7</v>
      </c>
      <c r="C18" s="57" t="s">
        <v>219</v>
      </c>
      <c r="D18" s="50" t="s">
        <v>217</v>
      </c>
      <c r="E18" s="59" t="s">
        <v>218</v>
      </c>
      <c r="F18" s="386" t="str">
        <f t="shared" si="0"/>
        <v>0</v>
      </c>
      <c r="G18" s="52">
        <v>0</v>
      </c>
      <c r="H18" s="52">
        <v>0</v>
      </c>
      <c r="I18" s="53">
        <v>0</v>
      </c>
      <c r="J18" s="60">
        <v>1500000</v>
      </c>
      <c r="K18" s="388">
        <f t="shared" si="1"/>
        <v>1500000</v>
      </c>
      <c r="L18" s="62"/>
      <c r="M18" s="55"/>
      <c r="O18" s="390">
        <v>1192893</v>
      </c>
      <c r="P18" s="390">
        <v>307107</v>
      </c>
      <c r="Q18" s="63">
        <v>0</v>
      </c>
    </row>
    <row r="19" spans="1:17">
      <c r="A19" s="26">
        <v>9</v>
      </c>
      <c r="B19" s="48">
        <v>8</v>
      </c>
      <c r="C19" s="57"/>
      <c r="D19" s="50" t="s">
        <v>217</v>
      </c>
      <c r="E19" s="59" t="s">
        <v>224</v>
      </c>
      <c r="F19" s="386" t="str">
        <f t="shared" si="0"/>
        <v>0</v>
      </c>
      <c r="G19" s="52">
        <v>0</v>
      </c>
      <c r="H19" s="52">
        <v>0</v>
      </c>
      <c r="I19" s="53">
        <v>0</v>
      </c>
      <c r="J19" s="60">
        <v>1800000</v>
      </c>
      <c r="K19" s="388">
        <f t="shared" si="1"/>
        <v>1800000</v>
      </c>
      <c r="L19" s="62"/>
      <c r="M19" s="55"/>
      <c r="O19" s="390" t="str">
        <f t="shared" si="2"/>
        <v>0</v>
      </c>
      <c r="P19" s="390" t="str">
        <f t="shared" si="3"/>
        <v>0</v>
      </c>
      <c r="Q19" s="393">
        <f t="shared" si="4"/>
        <v>1800000</v>
      </c>
    </row>
    <row r="20" spans="1:17">
      <c r="A20" s="26">
        <v>10</v>
      </c>
      <c r="B20" s="48">
        <v>9</v>
      </c>
      <c r="C20" s="57"/>
      <c r="D20" s="50" t="s">
        <v>225</v>
      </c>
      <c r="E20" s="59" t="s">
        <v>224</v>
      </c>
      <c r="F20" s="386" t="str">
        <f t="shared" si="0"/>
        <v>0</v>
      </c>
      <c r="G20" s="52">
        <v>0</v>
      </c>
      <c r="H20" s="52">
        <v>0</v>
      </c>
      <c r="I20" s="53">
        <v>0</v>
      </c>
      <c r="J20" s="60">
        <v>-300000</v>
      </c>
      <c r="K20" s="388">
        <f t="shared" si="1"/>
        <v>-300000</v>
      </c>
      <c r="L20" s="62"/>
      <c r="M20" s="55"/>
      <c r="O20" s="390" t="str">
        <f t="shared" si="2"/>
        <v>0</v>
      </c>
      <c r="P20" s="390" t="str">
        <f t="shared" si="3"/>
        <v>0</v>
      </c>
      <c r="Q20" s="393">
        <f t="shared" si="4"/>
        <v>-300000</v>
      </c>
    </row>
    <row r="21" spans="1:17">
      <c r="A21" s="26">
        <v>11</v>
      </c>
      <c r="B21" s="48"/>
      <c r="C21" s="57"/>
      <c r="D21" s="50"/>
      <c r="E21" s="59"/>
      <c r="F21" s="386" t="str">
        <f t="shared" si="0"/>
        <v>0</v>
      </c>
      <c r="G21" s="52"/>
      <c r="H21" s="52"/>
      <c r="I21" s="53"/>
      <c r="J21" s="60"/>
      <c r="K21" s="388">
        <f t="shared" si="1"/>
        <v>0</v>
      </c>
      <c r="L21" s="62"/>
      <c r="M21" s="55"/>
      <c r="O21" s="390" t="str">
        <f t="shared" si="2"/>
        <v>0</v>
      </c>
      <c r="P21" s="390" t="str">
        <f t="shared" si="3"/>
        <v>0</v>
      </c>
      <c r="Q21" s="393">
        <f t="shared" si="4"/>
        <v>0</v>
      </c>
    </row>
    <row r="22" spans="1:17">
      <c r="A22" s="26">
        <v>12</v>
      </c>
      <c r="B22" s="56"/>
      <c r="C22" s="57"/>
      <c r="D22" s="50"/>
      <c r="E22" s="59"/>
      <c r="F22" s="386" t="str">
        <f t="shared" si="0"/>
        <v>0</v>
      </c>
      <c r="G22" s="52"/>
      <c r="H22" s="52"/>
      <c r="I22" s="53"/>
      <c r="J22" s="60"/>
      <c r="K22" s="388">
        <f t="shared" si="1"/>
        <v>0</v>
      </c>
      <c r="L22" s="62"/>
      <c r="M22" s="55"/>
      <c r="O22" s="390" t="str">
        <f t="shared" si="2"/>
        <v>0</v>
      </c>
      <c r="P22" s="390" t="str">
        <f t="shared" si="3"/>
        <v>0</v>
      </c>
      <c r="Q22" s="393">
        <f t="shared" si="4"/>
        <v>0</v>
      </c>
    </row>
    <row r="23" spans="1:17">
      <c r="A23" s="26">
        <v>13</v>
      </c>
      <c r="B23" s="56"/>
      <c r="C23" s="57"/>
      <c r="D23" s="58"/>
      <c r="E23" s="59"/>
      <c r="F23" s="386" t="str">
        <f t="shared" si="0"/>
        <v>0</v>
      </c>
      <c r="G23" s="52"/>
      <c r="H23" s="52"/>
      <c r="I23" s="53"/>
      <c r="J23" s="60"/>
      <c r="K23" s="388">
        <f t="shared" si="1"/>
        <v>0</v>
      </c>
      <c r="L23" s="62"/>
      <c r="M23" s="55"/>
      <c r="O23" s="390" t="str">
        <f t="shared" si="2"/>
        <v>0</v>
      </c>
      <c r="P23" s="390" t="str">
        <f t="shared" si="3"/>
        <v>0</v>
      </c>
      <c r="Q23" s="393">
        <f t="shared" si="4"/>
        <v>0</v>
      </c>
    </row>
    <row r="24" spans="1:17">
      <c r="A24" s="26">
        <v>14</v>
      </c>
      <c r="B24" s="56"/>
      <c r="C24" s="57"/>
      <c r="D24" s="58"/>
      <c r="E24" s="59"/>
      <c r="F24" s="386" t="str">
        <f t="shared" si="0"/>
        <v>0</v>
      </c>
      <c r="G24" s="52"/>
      <c r="H24" s="52"/>
      <c r="I24" s="53"/>
      <c r="J24" s="60"/>
      <c r="K24" s="388">
        <f t="shared" si="1"/>
        <v>0</v>
      </c>
      <c r="L24" s="62"/>
      <c r="M24" s="55"/>
      <c r="O24" s="390" t="str">
        <f t="shared" si="2"/>
        <v>0</v>
      </c>
      <c r="P24" s="390" t="str">
        <f t="shared" si="3"/>
        <v>0</v>
      </c>
      <c r="Q24" s="393">
        <f t="shared" si="4"/>
        <v>0</v>
      </c>
    </row>
    <row r="25" spans="1:17">
      <c r="A25" s="26">
        <v>15</v>
      </c>
      <c r="B25" s="56"/>
      <c r="C25" s="57"/>
      <c r="D25" s="58"/>
      <c r="E25" s="59"/>
      <c r="F25" s="386" t="str">
        <f t="shared" si="0"/>
        <v>0</v>
      </c>
      <c r="G25" s="52"/>
      <c r="H25" s="52"/>
      <c r="I25" s="61"/>
      <c r="J25" s="60"/>
      <c r="K25" s="388">
        <f t="shared" si="1"/>
        <v>0</v>
      </c>
      <c r="L25" s="62"/>
      <c r="M25" s="55"/>
      <c r="O25" s="390" t="str">
        <f t="shared" si="2"/>
        <v>0</v>
      </c>
      <c r="P25" s="390" t="str">
        <f t="shared" si="3"/>
        <v>0</v>
      </c>
      <c r="Q25" s="393">
        <f t="shared" si="4"/>
        <v>0</v>
      </c>
    </row>
    <row r="26" spans="1:17">
      <c r="A26" s="26">
        <v>16</v>
      </c>
      <c r="B26" s="56"/>
      <c r="C26" s="57"/>
      <c r="D26" s="58"/>
      <c r="E26" s="59"/>
      <c r="F26" s="386" t="str">
        <f t="shared" si="0"/>
        <v>0</v>
      </c>
      <c r="G26" s="60"/>
      <c r="H26" s="52"/>
      <c r="I26" s="61"/>
      <c r="J26" s="60"/>
      <c r="K26" s="388">
        <f t="shared" si="1"/>
        <v>0</v>
      </c>
      <c r="L26" s="62"/>
      <c r="M26" s="55"/>
      <c r="O26" s="390" t="str">
        <f t="shared" si="2"/>
        <v>0</v>
      </c>
      <c r="P26" s="390" t="str">
        <f t="shared" si="3"/>
        <v>0</v>
      </c>
      <c r="Q26" s="393">
        <f t="shared" si="4"/>
        <v>0</v>
      </c>
    </row>
    <row r="27" spans="1:17">
      <c r="A27" s="26">
        <v>17</v>
      </c>
      <c r="B27" s="56"/>
      <c r="C27" s="57"/>
      <c r="D27" s="58"/>
      <c r="E27" s="59"/>
      <c r="F27" s="386" t="str">
        <f t="shared" si="0"/>
        <v>0</v>
      </c>
      <c r="G27" s="60"/>
      <c r="H27" s="60"/>
      <c r="I27" s="61"/>
      <c r="J27" s="60"/>
      <c r="K27" s="388">
        <f t="shared" si="1"/>
        <v>0</v>
      </c>
      <c r="L27" s="62"/>
      <c r="M27" s="55"/>
      <c r="O27" s="390" t="str">
        <f t="shared" si="2"/>
        <v>0</v>
      </c>
      <c r="P27" s="390" t="str">
        <f t="shared" si="3"/>
        <v>0</v>
      </c>
      <c r="Q27" s="393">
        <f t="shared" si="4"/>
        <v>0</v>
      </c>
    </row>
    <row r="28" spans="1:17">
      <c r="A28" s="26">
        <v>18</v>
      </c>
      <c r="B28" s="56"/>
      <c r="C28" s="57"/>
      <c r="D28" s="58"/>
      <c r="E28" s="59"/>
      <c r="F28" s="386" t="str">
        <f t="shared" si="0"/>
        <v>0</v>
      </c>
      <c r="G28" s="60"/>
      <c r="H28" s="60"/>
      <c r="I28" s="61"/>
      <c r="J28" s="60"/>
      <c r="K28" s="388">
        <f t="shared" si="1"/>
        <v>0</v>
      </c>
      <c r="L28" s="62"/>
      <c r="M28" s="55"/>
      <c r="O28" s="390" t="str">
        <f t="shared" si="2"/>
        <v>0</v>
      </c>
      <c r="P28" s="390" t="str">
        <f t="shared" si="3"/>
        <v>0</v>
      </c>
      <c r="Q28" s="393">
        <f t="shared" si="4"/>
        <v>0</v>
      </c>
    </row>
    <row r="29" spans="1:17">
      <c r="A29" s="26">
        <v>19</v>
      </c>
      <c r="B29" s="56"/>
      <c r="C29" s="57"/>
      <c r="D29" s="58"/>
      <c r="E29" s="59"/>
      <c r="F29" s="386" t="str">
        <f t="shared" si="0"/>
        <v>0</v>
      </c>
      <c r="G29" s="60"/>
      <c r="H29" s="60"/>
      <c r="I29" s="61"/>
      <c r="J29" s="60"/>
      <c r="K29" s="388">
        <f t="shared" si="1"/>
        <v>0</v>
      </c>
      <c r="L29" s="62"/>
      <c r="M29" s="55"/>
      <c r="O29" s="390" t="str">
        <f t="shared" si="2"/>
        <v>0</v>
      </c>
      <c r="P29" s="390" t="str">
        <f t="shared" si="3"/>
        <v>0</v>
      </c>
      <c r="Q29" s="393">
        <f t="shared" si="4"/>
        <v>0</v>
      </c>
    </row>
    <row r="30" spans="1:17">
      <c r="A30" s="26">
        <v>20</v>
      </c>
      <c r="B30" s="56"/>
      <c r="C30" s="57"/>
      <c r="D30" s="58"/>
      <c r="E30" s="59"/>
      <c r="F30" s="386" t="str">
        <f t="shared" si="0"/>
        <v>0</v>
      </c>
      <c r="G30" s="60"/>
      <c r="H30" s="60"/>
      <c r="I30" s="61"/>
      <c r="J30" s="60"/>
      <c r="K30" s="388">
        <f t="shared" si="1"/>
        <v>0</v>
      </c>
      <c r="L30" s="62"/>
      <c r="M30" s="55"/>
      <c r="O30" s="390" t="str">
        <f t="shared" si="2"/>
        <v>0</v>
      </c>
      <c r="P30" s="390" t="str">
        <f t="shared" si="3"/>
        <v>0</v>
      </c>
      <c r="Q30" s="393">
        <f t="shared" si="4"/>
        <v>0</v>
      </c>
    </row>
    <row r="31" spans="1:17">
      <c r="A31" s="26">
        <v>21</v>
      </c>
      <c r="B31" s="56"/>
      <c r="C31" s="57"/>
      <c r="D31" s="58"/>
      <c r="E31" s="59"/>
      <c r="F31" s="386" t="str">
        <f t="shared" si="0"/>
        <v>0</v>
      </c>
      <c r="G31" s="60"/>
      <c r="H31" s="60"/>
      <c r="I31" s="61"/>
      <c r="J31" s="60"/>
      <c r="K31" s="388">
        <f t="shared" si="1"/>
        <v>0</v>
      </c>
      <c r="L31" s="62"/>
      <c r="M31" s="55"/>
      <c r="O31" s="390" t="str">
        <f t="shared" si="2"/>
        <v>0</v>
      </c>
      <c r="P31" s="390" t="str">
        <f t="shared" si="3"/>
        <v>0</v>
      </c>
      <c r="Q31" s="393">
        <f t="shared" si="4"/>
        <v>0</v>
      </c>
    </row>
    <row r="32" spans="1:17">
      <c r="A32" s="26">
        <v>22</v>
      </c>
      <c r="B32" s="56"/>
      <c r="C32" s="57"/>
      <c r="D32" s="58"/>
      <c r="E32" s="59"/>
      <c r="F32" s="386" t="str">
        <f t="shared" si="0"/>
        <v>0</v>
      </c>
      <c r="G32" s="60"/>
      <c r="H32" s="60"/>
      <c r="I32" s="61"/>
      <c r="J32" s="60"/>
      <c r="K32" s="388">
        <f t="shared" si="1"/>
        <v>0</v>
      </c>
      <c r="L32" s="62"/>
      <c r="M32" s="55"/>
      <c r="O32" s="390" t="str">
        <f t="shared" si="2"/>
        <v>0</v>
      </c>
      <c r="P32" s="390" t="str">
        <f t="shared" si="3"/>
        <v>0</v>
      </c>
      <c r="Q32" s="393">
        <f t="shared" si="4"/>
        <v>0</v>
      </c>
    </row>
    <row r="33" spans="1:17">
      <c r="A33" s="26">
        <v>23</v>
      </c>
      <c r="B33" s="56"/>
      <c r="C33" s="57"/>
      <c r="D33" s="58"/>
      <c r="E33" s="59"/>
      <c r="F33" s="386" t="str">
        <f t="shared" si="0"/>
        <v>0</v>
      </c>
      <c r="G33" s="60"/>
      <c r="H33" s="60"/>
      <c r="I33" s="61"/>
      <c r="J33" s="60"/>
      <c r="K33" s="388">
        <f t="shared" si="1"/>
        <v>0</v>
      </c>
      <c r="L33" s="62"/>
      <c r="M33" s="55"/>
      <c r="O33" s="390" t="str">
        <f t="shared" si="2"/>
        <v>0</v>
      </c>
      <c r="P33" s="390" t="str">
        <f t="shared" si="3"/>
        <v>0</v>
      </c>
      <c r="Q33" s="393">
        <f t="shared" si="4"/>
        <v>0</v>
      </c>
    </row>
    <row r="34" spans="1:17">
      <c r="A34" s="26">
        <v>24</v>
      </c>
      <c r="B34" s="56"/>
      <c r="C34" s="57"/>
      <c r="D34" s="58"/>
      <c r="E34" s="59"/>
      <c r="F34" s="386" t="str">
        <f t="shared" si="0"/>
        <v>0</v>
      </c>
      <c r="G34" s="60"/>
      <c r="H34" s="60"/>
      <c r="I34" s="61"/>
      <c r="J34" s="60"/>
      <c r="K34" s="388">
        <f t="shared" si="1"/>
        <v>0</v>
      </c>
      <c r="L34" s="62"/>
      <c r="M34" s="55"/>
      <c r="O34" s="390" t="str">
        <f t="shared" si="2"/>
        <v>0</v>
      </c>
      <c r="P34" s="390" t="str">
        <f t="shared" si="3"/>
        <v>0</v>
      </c>
      <c r="Q34" s="393">
        <f t="shared" si="4"/>
        <v>0</v>
      </c>
    </row>
    <row r="35" spans="1:17">
      <c r="A35" s="26">
        <v>25</v>
      </c>
      <c r="B35" s="56"/>
      <c r="C35" s="57"/>
      <c r="D35" s="58"/>
      <c r="E35" s="59"/>
      <c r="F35" s="386" t="str">
        <f t="shared" si="0"/>
        <v>0</v>
      </c>
      <c r="G35" s="60"/>
      <c r="H35" s="60"/>
      <c r="I35" s="61"/>
      <c r="J35" s="60"/>
      <c r="K35" s="388">
        <f t="shared" si="1"/>
        <v>0</v>
      </c>
      <c r="L35" s="62"/>
      <c r="M35" s="55"/>
      <c r="O35" s="390" t="str">
        <f t="shared" si="2"/>
        <v>0</v>
      </c>
      <c r="P35" s="390" t="str">
        <f t="shared" si="3"/>
        <v>0</v>
      </c>
      <c r="Q35" s="393">
        <f t="shared" si="4"/>
        <v>0</v>
      </c>
    </row>
    <row r="36" spans="1:17">
      <c r="A36" s="26">
        <v>26</v>
      </c>
      <c r="B36" s="56"/>
      <c r="C36" s="57"/>
      <c r="D36" s="58"/>
      <c r="E36" s="59"/>
      <c r="F36" s="386" t="str">
        <f t="shared" si="0"/>
        <v>0</v>
      </c>
      <c r="G36" s="60"/>
      <c r="H36" s="60"/>
      <c r="I36" s="61"/>
      <c r="J36" s="60"/>
      <c r="K36" s="388">
        <f t="shared" si="1"/>
        <v>0</v>
      </c>
      <c r="L36" s="62"/>
      <c r="M36" s="55"/>
      <c r="O36" s="390" t="str">
        <f t="shared" si="2"/>
        <v>0</v>
      </c>
      <c r="P36" s="390" t="str">
        <f t="shared" si="3"/>
        <v>0</v>
      </c>
      <c r="Q36" s="393">
        <f t="shared" si="4"/>
        <v>0</v>
      </c>
    </row>
    <row r="37" spans="1:17">
      <c r="A37" s="26">
        <v>27</v>
      </c>
      <c r="B37" s="56"/>
      <c r="C37" s="57"/>
      <c r="D37" s="58"/>
      <c r="E37" s="59"/>
      <c r="F37" s="386" t="str">
        <f t="shared" si="0"/>
        <v>0</v>
      </c>
      <c r="G37" s="60"/>
      <c r="H37" s="60"/>
      <c r="I37" s="61"/>
      <c r="J37" s="60"/>
      <c r="K37" s="388">
        <f t="shared" si="1"/>
        <v>0</v>
      </c>
      <c r="L37" s="62"/>
      <c r="M37" s="55"/>
      <c r="O37" s="390" t="str">
        <f t="shared" si="2"/>
        <v>0</v>
      </c>
      <c r="P37" s="390" t="str">
        <f t="shared" si="3"/>
        <v>0</v>
      </c>
      <c r="Q37" s="393">
        <f t="shared" si="4"/>
        <v>0</v>
      </c>
    </row>
    <row r="38" spans="1:17">
      <c r="A38" s="26">
        <v>28</v>
      </c>
      <c r="B38" s="56"/>
      <c r="C38" s="57"/>
      <c r="D38" s="58"/>
      <c r="E38" s="59"/>
      <c r="F38" s="386" t="str">
        <f t="shared" si="0"/>
        <v>0</v>
      </c>
      <c r="G38" s="60"/>
      <c r="H38" s="60"/>
      <c r="I38" s="61"/>
      <c r="J38" s="60"/>
      <c r="K38" s="388">
        <f t="shared" si="1"/>
        <v>0</v>
      </c>
      <c r="L38" s="62"/>
      <c r="M38" s="55"/>
      <c r="O38" s="390" t="str">
        <f t="shared" si="2"/>
        <v>0</v>
      </c>
      <c r="P38" s="390" t="str">
        <f t="shared" si="3"/>
        <v>0</v>
      </c>
      <c r="Q38" s="393">
        <f t="shared" si="4"/>
        <v>0</v>
      </c>
    </row>
    <row r="39" spans="1:17">
      <c r="A39" s="26">
        <v>29</v>
      </c>
      <c r="B39" s="56"/>
      <c r="C39" s="57"/>
      <c r="D39" s="58"/>
      <c r="E39" s="59"/>
      <c r="F39" s="386" t="str">
        <f t="shared" si="0"/>
        <v>0</v>
      </c>
      <c r="G39" s="60"/>
      <c r="H39" s="60"/>
      <c r="I39" s="61"/>
      <c r="J39" s="60"/>
      <c r="K39" s="388">
        <f t="shared" si="1"/>
        <v>0</v>
      </c>
      <c r="L39" s="62"/>
      <c r="M39" s="55"/>
      <c r="O39" s="390" t="str">
        <f t="shared" si="2"/>
        <v>0</v>
      </c>
      <c r="P39" s="390" t="str">
        <f t="shared" si="3"/>
        <v>0</v>
      </c>
      <c r="Q39" s="393">
        <f t="shared" si="4"/>
        <v>0</v>
      </c>
    </row>
    <row r="40" spans="1:17">
      <c r="A40" s="26">
        <v>30</v>
      </c>
      <c r="B40" s="56"/>
      <c r="C40" s="57"/>
      <c r="D40" s="58"/>
      <c r="E40" s="59"/>
      <c r="F40" s="386" t="str">
        <f t="shared" si="0"/>
        <v>0</v>
      </c>
      <c r="G40" s="60"/>
      <c r="H40" s="60"/>
      <c r="I40" s="61"/>
      <c r="J40" s="60"/>
      <c r="K40" s="388">
        <f t="shared" si="1"/>
        <v>0</v>
      </c>
      <c r="L40" s="62"/>
      <c r="M40" s="55"/>
      <c r="O40" s="390" t="str">
        <f t="shared" si="2"/>
        <v>0</v>
      </c>
      <c r="P40" s="390" t="str">
        <f t="shared" si="3"/>
        <v>0</v>
      </c>
      <c r="Q40" s="393">
        <f t="shared" si="4"/>
        <v>0</v>
      </c>
    </row>
    <row r="41" spans="1:17">
      <c r="A41" s="26">
        <v>31</v>
      </c>
      <c r="B41" s="56"/>
      <c r="C41" s="57"/>
      <c r="D41" s="58"/>
      <c r="E41" s="59"/>
      <c r="F41" s="386" t="str">
        <f t="shared" si="0"/>
        <v>0</v>
      </c>
      <c r="G41" s="60"/>
      <c r="H41" s="60"/>
      <c r="I41" s="61"/>
      <c r="J41" s="60"/>
      <c r="K41" s="388">
        <f t="shared" si="1"/>
        <v>0</v>
      </c>
      <c r="L41" s="62"/>
      <c r="M41" s="55"/>
      <c r="O41" s="390" t="str">
        <f t="shared" si="2"/>
        <v>0</v>
      </c>
      <c r="P41" s="390" t="str">
        <f t="shared" si="3"/>
        <v>0</v>
      </c>
      <c r="Q41" s="393">
        <f t="shared" si="4"/>
        <v>0</v>
      </c>
    </row>
    <row r="42" spans="1:17">
      <c r="A42" s="26">
        <v>32</v>
      </c>
      <c r="B42" s="56"/>
      <c r="C42" s="57"/>
      <c r="D42" s="58"/>
      <c r="E42" s="59"/>
      <c r="F42" s="386" t="str">
        <f t="shared" si="0"/>
        <v>0</v>
      </c>
      <c r="G42" s="60"/>
      <c r="H42" s="60"/>
      <c r="I42" s="61"/>
      <c r="J42" s="60"/>
      <c r="K42" s="388">
        <f t="shared" si="1"/>
        <v>0</v>
      </c>
      <c r="L42" s="62"/>
      <c r="M42" s="55"/>
      <c r="O42" s="390" t="str">
        <f t="shared" si="2"/>
        <v>0</v>
      </c>
      <c r="P42" s="390" t="str">
        <f t="shared" si="3"/>
        <v>0</v>
      </c>
      <c r="Q42" s="393">
        <f t="shared" si="4"/>
        <v>0</v>
      </c>
    </row>
    <row r="43" spans="1:17">
      <c r="A43" s="26">
        <v>33</v>
      </c>
      <c r="B43" s="56"/>
      <c r="C43" s="57"/>
      <c r="D43" s="58"/>
      <c r="E43" s="59"/>
      <c r="F43" s="386" t="str">
        <f t="shared" si="0"/>
        <v>0</v>
      </c>
      <c r="G43" s="60"/>
      <c r="H43" s="60"/>
      <c r="I43" s="61"/>
      <c r="J43" s="60"/>
      <c r="K43" s="388">
        <f t="shared" si="1"/>
        <v>0</v>
      </c>
      <c r="L43" s="62"/>
      <c r="M43" s="55"/>
      <c r="O43" s="390" t="str">
        <f t="shared" si="2"/>
        <v>0</v>
      </c>
      <c r="P43" s="390" t="str">
        <f t="shared" si="3"/>
        <v>0</v>
      </c>
      <c r="Q43" s="393">
        <f t="shared" si="4"/>
        <v>0</v>
      </c>
    </row>
    <row r="44" spans="1:17">
      <c r="A44" s="26">
        <v>34</v>
      </c>
      <c r="B44" s="56"/>
      <c r="C44" s="57"/>
      <c r="D44" s="58"/>
      <c r="E44" s="59"/>
      <c r="F44" s="386" t="str">
        <f t="shared" si="0"/>
        <v>0</v>
      </c>
      <c r="G44" s="60"/>
      <c r="H44" s="60"/>
      <c r="I44" s="61"/>
      <c r="J44" s="60"/>
      <c r="K44" s="388">
        <f t="shared" si="1"/>
        <v>0</v>
      </c>
      <c r="L44" s="62"/>
      <c r="M44" s="55"/>
      <c r="O44" s="390" t="str">
        <f t="shared" si="2"/>
        <v>0</v>
      </c>
      <c r="P44" s="390" t="str">
        <f t="shared" si="3"/>
        <v>0</v>
      </c>
      <c r="Q44" s="393">
        <f t="shared" si="4"/>
        <v>0</v>
      </c>
    </row>
    <row r="45" spans="1:17">
      <c r="A45" s="26">
        <v>35</v>
      </c>
      <c r="B45" s="56"/>
      <c r="C45" s="57"/>
      <c r="D45" s="58"/>
      <c r="E45" s="59"/>
      <c r="F45" s="386" t="str">
        <f t="shared" si="0"/>
        <v>0</v>
      </c>
      <c r="G45" s="60"/>
      <c r="H45" s="60"/>
      <c r="I45" s="61"/>
      <c r="J45" s="60"/>
      <c r="K45" s="388">
        <f t="shared" si="1"/>
        <v>0</v>
      </c>
      <c r="L45" s="62"/>
      <c r="M45" s="55"/>
      <c r="O45" s="390" t="str">
        <f t="shared" si="2"/>
        <v>0</v>
      </c>
      <c r="P45" s="390" t="str">
        <f t="shared" si="3"/>
        <v>0</v>
      </c>
      <c r="Q45" s="393">
        <f t="shared" si="4"/>
        <v>0</v>
      </c>
    </row>
    <row r="46" spans="1:17">
      <c r="A46" s="26">
        <v>36</v>
      </c>
      <c r="B46" s="56"/>
      <c r="C46" s="57"/>
      <c r="D46" s="58"/>
      <c r="E46" s="59"/>
      <c r="F46" s="386" t="str">
        <f t="shared" si="0"/>
        <v>0</v>
      </c>
      <c r="G46" s="60"/>
      <c r="H46" s="60"/>
      <c r="I46" s="61"/>
      <c r="J46" s="60"/>
      <c r="K46" s="388">
        <f t="shared" si="1"/>
        <v>0</v>
      </c>
      <c r="L46" s="62"/>
      <c r="M46" s="55"/>
      <c r="O46" s="390" t="str">
        <f t="shared" si="2"/>
        <v>0</v>
      </c>
      <c r="P46" s="390" t="str">
        <f t="shared" si="3"/>
        <v>0</v>
      </c>
      <c r="Q46" s="393">
        <f t="shared" si="4"/>
        <v>0</v>
      </c>
    </row>
    <row r="47" spans="1:17">
      <c r="A47" s="26">
        <v>37</v>
      </c>
      <c r="B47" s="56"/>
      <c r="C47" s="57"/>
      <c r="D47" s="58"/>
      <c r="E47" s="59"/>
      <c r="F47" s="386" t="str">
        <f t="shared" si="0"/>
        <v>0</v>
      </c>
      <c r="G47" s="60"/>
      <c r="H47" s="60"/>
      <c r="I47" s="61"/>
      <c r="J47" s="60"/>
      <c r="K47" s="388">
        <f t="shared" si="1"/>
        <v>0</v>
      </c>
      <c r="L47" s="62"/>
      <c r="M47" s="55"/>
      <c r="O47" s="390" t="str">
        <f t="shared" si="2"/>
        <v>0</v>
      </c>
      <c r="P47" s="390" t="str">
        <f t="shared" si="3"/>
        <v>0</v>
      </c>
      <c r="Q47" s="393">
        <f t="shared" si="4"/>
        <v>0</v>
      </c>
    </row>
    <row r="48" spans="1:17">
      <c r="A48" s="26">
        <v>38</v>
      </c>
      <c r="B48" s="56"/>
      <c r="C48" s="57"/>
      <c r="D48" s="58"/>
      <c r="E48" s="59"/>
      <c r="F48" s="386" t="str">
        <f t="shared" si="0"/>
        <v>0</v>
      </c>
      <c r="G48" s="60"/>
      <c r="H48" s="60"/>
      <c r="I48" s="61"/>
      <c r="J48" s="60"/>
      <c r="K48" s="388">
        <f t="shared" si="1"/>
        <v>0</v>
      </c>
      <c r="L48" s="62"/>
      <c r="M48" s="55"/>
      <c r="O48" s="390" t="str">
        <f t="shared" si="2"/>
        <v>0</v>
      </c>
      <c r="P48" s="390" t="str">
        <f t="shared" si="3"/>
        <v>0</v>
      </c>
      <c r="Q48" s="393">
        <f t="shared" si="4"/>
        <v>0</v>
      </c>
    </row>
    <row r="49" spans="1:17">
      <c r="A49" s="26">
        <v>39</v>
      </c>
      <c r="B49" s="56"/>
      <c r="C49" s="57"/>
      <c r="D49" s="58"/>
      <c r="E49" s="59"/>
      <c r="F49" s="386" t="str">
        <f t="shared" si="0"/>
        <v>0</v>
      </c>
      <c r="G49" s="60"/>
      <c r="H49" s="60"/>
      <c r="I49" s="61"/>
      <c r="J49" s="60"/>
      <c r="K49" s="388">
        <f t="shared" si="1"/>
        <v>0</v>
      </c>
      <c r="L49" s="62"/>
      <c r="M49" s="55"/>
      <c r="O49" s="390" t="str">
        <f t="shared" si="2"/>
        <v>0</v>
      </c>
      <c r="P49" s="390" t="str">
        <f t="shared" si="3"/>
        <v>0</v>
      </c>
      <c r="Q49" s="393">
        <f t="shared" si="4"/>
        <v>0</v>
      </c>
    </row>
    <row r="50" spans="1:17">
      <c r="A50" s="26">
        <v>40</v>
      </c>
      <c r="B50" s="56"/>
      <c r="C50" s="57"/>
      <c r="D50" s="58"/>
      <c r="E50" s="59"/>
      <c r="F50" s="386" t="str">
        <f t="shared" si="0"/>
        <v>0</v>
      </c>
      <c r="G50" s="60"/>
      <c r="H50" s="60"/>
      <c r="I50" s="61"/>
      <c r="J50" s="60"/>
      <c r="K50" s="388">
        <f t="shared" si="1"/>
        <v>0</v>
      </c>
      <c r="L50" s="62"/>
      <c r="M50" s="55"/>
      <c r="O50" s="390" t="str">
        <f t="shared" si="2"/>
        <v>0</v>
      </c>
      <c r="P50" s="390" t="str">
        <f t="shared" si="3"/>
        <v>0</v>
      </c>
      <c r="Q50" s="393">
        <f t="shared" si="4"/>
        <v>0</v>
      </c>
    </row>
    <row r="51" spans="1:17">
      <c r="A51" s="26">
        <v>41</v>
      </c>
      <c r="B51" s="56"/>
      <c r="C51" s="57"/>
      <c r="D51" s="58"/>
      <c r="E51" s="59"/>
      <c r="F51" s="386" t="str">
        <f t="shared" si="0"/>
        <v>0</v>
      </c>
      <c r="G51" s="60"/>
      <c r="H51" s="60"/>
      <c r="I51" s="61"/>
      <c r="J51" s="60"/>
      <c r="K51" s="388">
        <f t="shared" si="1"/>
        <v>0</v>
      </c>
      <c r="L51" s="62"/>
      <c r="M51" s="55"/>
      <c r="O51" s="390" t="str">
        <f t="shared" si="2"/>
        <v>0</v>
      </c>
      <c r="P51" s="390" t="str">
        <f t="shared" si="3"/>
        <v>0</v>
      </c>
      <c r="Q51" s="393">
        <f t="shared" si="4"/>
        <v>0</v>
      </c>
    </row>
    <row r="52" spans="1:17">
      <c r="A52" s="26">
        <v>42</v>
      </c>
      <c r="B52" s="56"/>
      <c r="C52" s="57"/>
      <c r="D52" s="58"/>
      <c r="E52" s="59"/>
      <c r="F52" s="386" t="str">
        <f t="shared" si="0"/>
        <v>0</v>
      </c>
      <c r="G52" s="60"/>
      <c r="H52" s="60"/>
      <c r="I52" s="61"/>
      <c r="J52" s="60"/>
      <c r="K52" s="388">
        <f t="shared" si="1"/>
        <v>0</v>
      </c>
      <c r="L52" s="62"/>
      <c r="M52" s="55"/>
      <c r="O52" s="390" t="str">
        <f t="shared" si="2"/>
        <v>0</v>
      </c>
      <c r="P52" s="390" t="str">
        <f t="shared" si="3"/>
        <v>0</v>
      </c>
      <c r="Q52" s="393">
        <f t="shared" si="4"/>
        <v>0</v>
      </c>
    </row>
    <row r="53" spans="1:17" ht="12" customHeight="1">
      <c r="A53" s="26">
        <v>43</v>
      </c>
      <c r="B53" s="56"/>
      <c r="C53" s="57"/>
      <c r="D53" s="58"/>
      <c r="E53" s="59"/>
      <c r="F53" s="386" t="str">
        <f t="shared" si="0"/>
        <v>0</v>
      </c>
      <c r="G53" s="60"/>
      <c r="H53" s="60"/>
      <c r="I53" s="61"/>
      <c r="J53" s="60"/>
      <c r="K53" s="388">
        <f t="shared" si="1"/>
        <v>0</v>
      </c>
      <c r="L53" s="62"/>
      <c r="M53" s="55"/>
      <c r="O53" s="390" t="str">
        <f t="shared" si="2"/>
        <v>0</v>
      </c>
      <c r="P53" s="390" t="str">
        <f t="shared" si="3"/>
        <v>0</v>
      </c>
      <c r="Q53" s="393">
        <f t="shared" si="4"/>
        <v>0</v>
      </c>
    </row>
    <row r="54" spans="1:17">
      <c r="A54" s="26">
        <v>44</v>
      </c>
      <c r="B54" s="56"/>
      <c r="C54" s="64"/>
      <c r="D54" s="65"/>
      <c r="E54" s="59"/>
      <c r="F54" s="386" t="str">
        <f t="shared" si="0"/>
        <v>0</v>
      </c>
      <c r="G54" s="60"/>
      <c r="H54" s="60"/>
      <c r="I54" s="61"/>
      <c r="J54" s="60"/>
      <c r="K54" s="388">
        <f t="shared" si="1"/>
        <v>0</v>
      </c>
      <c r="L54" s="62"/>
      <c r="M54" s="55"/>
      <c r="O54" s="390" t="str">
        <f t="shared" si="2"/>
        <v>0</v>
      </c>
      <c r="P54" s="390" t="str">
        <f t="shared" si="3"/>
        <v>0</v>
      </c>
      <c r="Q54" s="393">
        <f t="shared" si="4"/>
        <v>0</v>
      </c>
    </row>
    <row r="55" spans="1:17" ht="13.5" thickBot="1">
      <c r="A55" s="26">
        <v>45</v>
      </c>
      <c r="B55" s="66"/>
      <c r="C55" s="67"/>
      <c r="D55" s="68"/>
      <c r="E55" s="69"/>
      <c r="F55" s="387" t="str">
        <f t="shared" si="0"/>
        <v>0</v>
      </c>
      <c r="G55" s="70"/>
      <c r="H55" s="70"/>
      <c r="I55" s="71"/>
      <c r="J55" s="70"/>
      <c r="K55" s="389">
        <f t="shared" si="1"/>
        <v>0</v>
      </c>
      <c r="L55" s="72"/>
      <c r="M55" s="55"/>
      <c r="O55" s="392" t="str">
        <f t="shared" si="2"/>
        <v>0</v>
      </c>
      <c r="P55" s="392" t="str">
        <f t="shared" si="3"/>
        <v>0</v>
      </c>
      <c r="Q55" s="394">
        <f t="shared" si="4"/>
        <v>0</v>
      </c>
    </row>
    <row r="56" spans="1:17" ht="13.5" thickBot="1"/>
    <row r="57" spans="1:17" ht="19.5" customHeight="1" thickBot="1">
      <c r="J57" s="73" t="s">
        <v>101</v>
      </c>
      <c r="K57" s="74">
        <f ca="1">SUM(OFFSET(K11,0,0):K55)</f>
        <v>24440000</v>
      </c>
      <c r="L57" s="75"/>
      <c r="O57" s="396">
        <f ca="1">SUM(OFFSET(O11,0,0):O55)</f>
        <v>21772545.333333332</v>
      </c>
      <c r="P57" s="396">
        <f ca="1">SUM(OFFSET(P11,0,0):P55)</f>
        <v>1167454.6666666665</v>
      </c>
      <c r="Q57" s="396">
        <f ca="1">SUM(OFFSET(Q11,0,0):Q55)</f>
        <v>1500000</v>
      </c>
    </row>
    <row r="58" spans="1:17" s="76" customFormat="1" ht="16.5" customHeight="1" thickBot="1">
      <c r="B58" s="77"/>
      <c r="J58" s="78"/>
      <c r="K58" s="79"/>
      <c r="O58" s="77" t="s">
        <v>102</v>
      </c>
      <c r="P58" s="77" t="s">
        <v>103</v>
      </c>
      <c r="Q58" s="77" t="s">
        <v>104</v>
      </c>
    </row>
    <row r="59" spans="1:17" ht="19.5" customHeight="1" thickBot="1">
      <c r="J59" s="73"/>
      <c r="K59" s="75"/>
      <c r="N59" s="27" t="s">
        <v>105</v>
      </c>
      <c r="O59" s="397">
        <f ca="1">IFERROR(O$57/($O57+$P57),0)</f>
        <v>0.94910834059866311</v>
      </c>
      <c r="P59" s="397">
        <f ca="1">IFERROR(P$57/($O57+$P57),0)</f>
        <v>5.0891659401336817E-2</v>
      </c>
      <c r="Q59" s="398">
        <f ca="1">SUM($O$59:$P$59)</f>
        <v>0.99999999999999989</v>
      </c>
    </row>
    <row r="60" spans="1:17" ht="19.5" customHeight="1" thickBot="1">
      <c r="J60" s="73"/>
      <c r="K60" s="75"/>
      <c r="N60" s="27" t="s">
        <v>106</v>
      </c>
      <c r="O60" s="399">
        <f ca="1">IFERROR($Q$57*O$59,0)</f>
        <v>1423662.5108979947</v>
      </c>
      <c r="P60" s="399">
        <f ca="1">IFERROR($Q$57*P$59,0)</f>
        <v>76337.489102005231</v>
      </c>
      <c r="Q60" s="400">
        <f ca="1">SUM($O$60:$P$60)</f>
        <v>1500000</v>
      </c>
    </row>
    <row r="61" spans="1:17" ht="19.5" customHeight="1" thickBot="1">
      <c r="J61" s="73"/>
      <c r="K61" s="75"/>
      <c r="M61" s="433" t="s">
        <v>107</v>
      </c>
      <c r="N61" s="434"/>
      <c r="O61" s="401">
        <f ca="1">IFERROR(O$57+O$60,0)</f>
        <v>23196207.844231326</v>
      </c>
      <c r="P61" s="401">
        <f ca="1">IFERROR(P$57+P$60,0)</f>
        <v>1243792.1557686718</v>
      </c>
      <c r="Q61" s="402">
        <f ca="1">SUM($O$61:$P$61)</f>
        <v>24439999.999999996</v>
      </c>
    </row>
    <row r="62" spans="1:17" ht="19.5" customHeight="1" thickBot="1">
      <c r="J62" s="73" t="s">
        <v>108</v>
      </c>
      <c r="K62" s="407">
        <f ca="1">K57*0.1</f>
        <v>2444000</v>
      </c>
      <c r="N62" s="27" t="s">
        <v>109</v>
      </c>
      <c r="O62" s="403">
        <f ca="1">IFERROR($K$62*O$59,0)</f>
        <v>2319620.7844231324</v>
      </c>
      <c r="P62" s="403">
        <f ca="1">IFERROR($K$62*P$59,0)</f>
        <v>124379.21557686718</v>
      </c>
      <c r="Q62" s="404">
        <f ca="1">SUM($O$62:$P$62)</f>
        <v>2443999.9999999995</v>
      </c>
    </row>
    <row r="63" spans="1:17" ht="19.5" customHeight="1" thickBot="1">
      <c r="J63" s="73"/>
      <c r="K63" s="75"/>
      <c r="O63" s="80" t="s">
        <v>110</v>
      </c>
      <c r="P63" s="81" t="s">
        <v>111</v>
      </c>
    </row>
    <row r="64" spans="1:17" ht="19.5" customHeight="1" thickBot="1">
      <c r="J64" s="73" t="s">
        <v>112</v>
      </c>
      <c r="K64" s="405">
        <f ca="1">IFERROR($K$57+$K$62,0)</f>
        <v>26884000</v>
      </c>
      <c r="N64" s="27" t="s">
        <v>112</v>
      </c>
      <c r="O64" s="82">
        <f ca="1">IFERROR(SUM(O$61:O$62),0)</f>
        <v>25515828.628654458</v>
      </c>
      <c r="P64" s="405">
        <f ca="1">IFERROR(SUM(P$61:P$62),0)</f>
        <v>1368171.3713455389</v>
      </c>
      <c r="Q64" s="405">
        <f ca="1">SUM($Q$61:$Q$62)</f>
        <v>26883999.999999996</v>
      </c>
    </row>
    <row r="66" spans="3:15">
      <c r="M66" s="83"/>
      <c r="N66" s="84" t="s">
        <v>113</v>
      </c>
      <c r="O66" s="85" t="s">
        <v>114</v>
      </c>
    </row>
    <row r="67" spans="3:15">
      <c r="C67" s="83"/>
      <c r="M67" s="84" t="s">
        <v>115</v>
      </c>
      <c r="N67" s="86"/>
      <c r="O67" s="406">
        <f ca="1">O64*N67</f>
        <v>0</v>
      </c>
    </row>
    <row r="68" spans="3:15">
      <c r="C68" s="83"/>
      <c r="M68" s="85" t="s">
        <v>116</v>
      </c>
      <c r="N68" s="86"/>
      <c r="O68" s="406">
        <f ca="1">O64*N68</f>
        <v>0</v>
      </c>
    </row>
    <row r="69" spans="3:15">
      <c r="C69" s="83"/>
    </row>
  </sheetData>
  <mergeCells count="5">
    <mergeCell ref="B4:Q4"/>
    <mergeCell ref="F6:H6"/>
    <mergeCell ref="J6:K6"/>
    <mergeCell ref="M6:Q6"/>
    <mergeCell ref="M61:N61"/>
  </mergeCells>
  <phoneticPr fontId="10"/>
  <conditionalFormatting sqref="Q11:Q55">
    <cfRule type="expression" dxfId="1" priority="1">
      <formula>$E11="（イ）複数項目に係る経費"</formula>
    </cfRule>
  </conditionalFormatting>
  <dataValidations count="1">
    <dataValidation type="list" allowBlank="1" showInputMessage="1" showErrorMessage="1" sqref="E11:E55" xr:uid="{12988735-BD2D-45AA-9491-C68B31DBA9CA}">
      <formula1>"（ア）全体に係る経費,（イ）複数項目に係る経費,　,"</formula1>
    </dataValidation>
  </dataValidations>
  <pageMargins left="0.70866141732283472" right="0.70866141732283472" top="0.74803149606299213" bottom="0.74803149606299213" header="0.31496062992125984" footer="0.31496062992125984"/>
  <pageSetup paperSize="8" scale="50" fitToHeight="0" orientation="portrait" cellComments="asDisplayed" r:id="rId1"/>
  <headerFooter>
    <oddHeader xml:space="preserve">&amp;L
</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E6324-98BC-4AD2-A13B-6076636B8C64}">
  <sheetPr>
    <tabColor rgb="FF00B0F0"/>
  </sheetPr>
  <dimension ref="A1:J141"/>
  <sheetViews>
    <sheetView showGridLines="0" view="pageBreakPreview" zoomScaleNormal="100" zoomScaleSheetLayoutView="100" workbookViewId="0">
      <selection activeCell="J51" sqref="J51"/>
    </sheetView>
  </sheetViews>
  <sheetFormatPr defaultColWidth="9" defaultRowHeight="13"/>
  <cols>
    <col min="1" max="1" width="5.1796875" style="351" customWidth="1"/>
    <col min="2" max="2" width="7.36328125" style="351" customWidth="1"/>
    <col min="3" max="3" width="17.90625" style="351" customWidth="1"/>
    <col min="4" max="4" width="6.453125" style="351" customWidth="1"/>
    <col min="5" max="5" width="24" style="351" customWidth="1"/>
    <col min="6" max="6" width="29.453125" style="352" customWidth="1"/>
    <col min="7" max="7" width="36.90625" style="352" customWidth="1"/>
    <col min="8" max="8" width="38.36328125" style="352" customWidth="1"/>
    <col min="9" max="9" width="23.6328125" style="352" customWidth="1"/>
    <col min="10" max="10" width="6.08984375" style="351" customWidth="1"/>
    <col min="11" max="16384" width="9" style="351"/>
  </cols>
  <sheetData>
    <row r="1" spans="2:10" ht="7.5" customHeight="1"/>
    <row r="2" spans="2:10" ht="16.5">
      <c r="J2" s="353" t="s">
        <v>226</v>
      </c>
    </row>
    <row r="3" spans="2:10" ht="9.75" customHeight="1">
      <c r="J3" s="354"/>
    </row>
    <row r="4" spans="2:10" s="355" customFormat="1" ht="42.75" customHeight="1">
      <c r="B4" s="435" t="s">
        <v>227</v>
      </c>
      <c r="C4" s="435"/>
      <c r="D4" s="435"/>
      <c r="E4" s="435"/>
      <c r="F4" s="435"/>
      <c r="G4" s="435"/>
      <c r="H4" s="435"/>
      <c r="I4" s="435"/>
    </row>
    <row r="5" spans="2:10" s="355" customFormat="1" ht="14.25" customHeight="1">
      <c r="B5" s="356"/>
      <c r="C5" s="356"/>
      <c r="D5" s="356"/>
      <c r="E5" s="356"/>
      <c r="F5" s="356"/>
      <c r="G5" s="356"/>
      <c r="H5" s="356"/>
      <c r="I5" s="356"/>
    </row>
    <row r="6" spans="2:10" s="355" customFormat="1" ht="30" customHeight="1">
      <c r="B6" s="436" t="s">
        <v>69</v>
      </c>
      <c r="C6" s="436"/>
      <c r="D6" s="436" t="s">
        <v>70</v>
      </c>
      <c r="E6" s="436"/>
      <c r="F6" s="357" t="s">
        <v>71</v>
      </c>
      <c r="G6" s="357" t="s">
        <v>72</v>
      </c>
      <c r="H6" s="436" t="s">
        <v>73</v>
      </c>
      <c r="I6" s="436"/>
    </row>
    <row r="7" spans="2:10" s="355" customFormat="1" ht="30" customHeight="1">
      <c r="B7" s="437" t="s">
        <v>18</v>
      </c>
      <c r="C7" s="437"/>
      <c r="D7" s="438" t="s">
        <v>228</v>
      </c>
      <c r="E7" s="438"/>
      <c r="F7" s="413" t="s">
        <v>229</v>
      </c>
      <c r="G7" s="413" t="s">
        <v>230</v>
      </c>
      <c r="H7" s="438" t="s">
        <v>231</v>
      </c>
      <c r="I7" s="438"/>
    </row>
    <row r="8" spans="2:10" s="355" customFormat="1" ht="13.5" customHeight="1">
      <c r="B8" s="358"/>
      <c r="C8" s="358"/>
      <c r="D8" s="358"/>
      <c r="E8" s="358"/>
      <c r="F8" s="358"/>
      <c r="G8" s="358"/>
      <c r="H8" s="358"/>
      <c r="I8" s="358"/>
    </row>
    <row r="9" spans="2:10" ht="22.5" customHeight="1">
      <c r="B9" s="439" t="s">
        <v>74</v>
      </c>
      <c r="C9" s="440" t="s">
        <v>75</v>
      </c>
      <c r="D9" s="436" t="s">
        <v>76</v>
      </c>
      <c r="E9" s="441" t="s">
        <v>335</v>
      </c>
      <c r="F9" s="442"/>
      <c r="G9" s="442"/>
      <c r="H9" s="442"/>
      <c r="I9" s="443"/>
    </row>
    <row r="10" spans="2:10" ht="22.5" customHeight="1">
      <c r="B10" s="436"/>
      <c r="C10" s="440"/>
      <c r="D10" s="436"/>
      <c r="E10" s="444"/>
      <c r="F10" s="445"/>
      <c r="G10" s="445"/>
      <c r="H10" s="445"/>
      <c r="I10" s="446"/>
    </row>
    <row r="11" spans="2:10" ht="34.5" customHeight="1">
      <c r="B11" s="447">
        <v>1</v>
      </c>
      <c r="C11" s="449" t="s">
        <v>232</v>
      </c>
      <c r="D11" s="451">
        <v>21</v>
      </c>
      <c r="E11" s="453" t="s">
        <v>233</v>
      </c>
      <c r="F11" s="453"/>
      <c r="G11" s="453"/>
      <c r="H11" s="453"/>
      <c r="I11" s="454"/>
    </row>
    <row r="12" spans="2:10" ht="41.25" customHeight="1">
      <c r="B12" s="448"/>
      <c r="C12" s="450"/>
      <c r="D12" s="452"/>
      <c r="E12" s="455" t="s">
        <v>234</v>
      </c>
      <c r="F12" s="456"/>
      <c r="G12" s="456"/>
      <c r="H12" s="456"/>
      <c r="I12" s="456"/>
    </row>
    <row r="13" spans="2:10" ht="33" customHeight="1">
      <c r="B13" s="447">
        <v>2</v>
      </c>
      <c r="C13" s="449" t="s">
        <v>235</v>
      </c>
      <c r="D13" s="451">
        <v>21</v>
      </c>
      <c r="E13" s="453" t="s">
        <v>236</v>
      </c>
      <c r="F13" s="453"/>
      <c r="G13" s="453"/>
      <c r="H13" s="453"/>
      <c r="I13" s="454"/>
    </row>
    <row r="14" spans="2:10" ht="33" customHeight="1">
      <c r="B14" s="448"/>
      <c r="C14" s="450"/>
      <c r="D14" s="452"/>
      <c r="E14" s="455" t="s">
        <v>237</v>
      </c>
      <c r="F14" s="456"/>
      <c r="G14" s="456"/>
      <c r="H14" s="456"/>
      <c r="I14" s="456"/>
    </row>
    <row r="15" spans="2:10" ht="33" customHeight="1">
      <c r="B15" s="457">
        <v>3</v>
      </c>
      <c r="C15" s="458" t="s">
        <v>238</v>
      </c>
      <c r="D15" s="460">
        <v>2</v>
      </c>
      <c r="E15" s="462" t="s">
        <v>239</v>
      </c>
      <c r="F15" s="463"/>
      <c r="G15" s="463"/>
      <c r="H15" s="463"/>
      <c r="I15" s="463"/>
    </row>
    <row r="16" spans="2:10" ht="33" customHeight="1">
      <c r="B16" s="448"/>
      <c r="C16" s="459"/>
      <c r="D16" s="461"/>
      <c r="E16" s="455" t="s">
        <v>240</v>
      </c>
      <c r="F16" s="456"/>
      <c r="G16" s="456"/>
      <c r="H16" s="456"/>
      <c r="I16" s="456"/>
    </row>
    <row r="17" spans="2:10" ht="41.25" customHeight="1">
      <c r="B17" s="457">
        <v>4</v>
      </c>
      <c r="C17" s="464" t="s">
        <v>241</v>
      </c>
      <c r="D17" s="465">
        <v>1</v>
      </c>
      <c r="E17" s="466" t="s">
        <v>242</v>
      </c>
      <c r="F17" s="466"/>
      <c r="G17" s="466"/>
      <c r="H17" s="466"/>
      <c r="I17" s="467"/>
    </row>
    <row r="18" spans="2:10" ht="36.75" customHeight="1">
      <c r="B18" s="448"/>
      <c r="C18" s="450"/>
      <c r="D18" s="452"/>
      <c r="E18" s="468" t="s">
        <v>77</v>
      </c>
      <c r="F18" s="469"/>
      <c r="G18" s="469"/>
      <c r="H18" s="469"/>
      <c r="I18" s="455"/>
    </row>
    <row r="19" spans="2:10" ht="29.25" customHeight="1">
      <c r="B19" s="457">
        <v>5</v>
      </c>
      <c r="C19" s="464" t="s">
        <v>243</v>
      </c>
      <c r="D19" s="465" t="s">
        <v>243</v>
      </c>
      <c r="E19" s="466" t="s">
        <v>244</v>
      </c>
      <c r="F19" s="466"/>
      <c r="G19" s="466"/>
      <c r="H19" s="466"/>
      <c r="I19" s="467"/>
    </row>
    <row r="20" spans="2:10" ht="29.25" customHeight="1">
      <c r="B20" s="448"/>
      <c r="C20" s="450"/>
      <c r="D20" s="452"/>
      <c r="E20" s="468" t="s">
        <v>245</v>
      </c>
      <c r="F20" s="469"/>
      <c r="G20" s="469"/>
      <c r="H20" s="469"/>
      <c r="I20" s="455"/>
    </row>
    <row r="21" spans="2:10" ht="13.5" customHeight="1"/>
    <row r="22" spans="2:10" ht="11.25" customHeight="1"/>
    <row r="23" spans="2:10" s="355" customFormat="1" ht="27.75" customHeight="1">
      <c r="B23" s="435" t="s">
        <v>227</v>
      </c>
      <c r="C23" s="435"/>
      <c r="D23" s="435"/>
      <c r="E23" s="435"/>
      <c r="F23" s="435"/>
      <c r="G23" s="435"/>
      <c r="H23" s="435"/>
      <c r="I23" s="435"/>
    </row>
    <row r="24" spans="2:10" s="355" customFormat="1" ht="14.25" customHeight="1">
      <c r="B24" s="356"/>
      <c r="C24" s="356"/>
      <c r="D24" s="356"/>
      <c r="E24" s="356"/>
      <c r="F24" s="356"/>
      <c r="G24" s="356"/>
      <c r="H24" s="356"/>
      <c r="I24" s="356"/>
    </row>
    <row r="25" spans="2:10" s="355" customFormat="1" ht="28.5" customHeight="1">
      <c r="B25" s="436" t="s">
        <v>69</v>
      </c>
      <c r="C25" s="436"/>
      <c r="D25" s="436" t="s">
        <v>70</v>
      </c>
      <c r="E25" s="436"/>
      <c r="F25" s="357" t="s">
        <v>71</v>
      </c>
      <c r="G25" s="357" t="s">
        <v>72</v>
      </c>
      <c r="H25" s="436" t="s">
        <v>73</v>
      </c>
      <c r="I25" s="436"/>
    </row>
    <row r="26" spans="2:10" s="355" customFormat="1" ht="28.5" customHeight="1">
      <c r="B26" s="437" t="s">
        <v>18</v>
      </c>
      <c r="C26" s="437"/>
      <c r="D26" s="438" t="s">
        <v>228</v>
      </c>
      <c r="E26" s="438"/>
      <c r="F26" s="413" t="s">
        <v>229</v>
      </c>
      <c r="G26" s="413" t="s">
        <v>246</v>
      </c>
      <c r="H26" s="438" t="s">
        <v>247</v>
      </c>
      <c r="I26" s="438"/>
    </row>
    <row r="27" spans="2:10" s="355" customFormat="1" ht="13.5" customHeight="1">
      <c r="B27" s="358"/>
      <c r="C27" s="358"/>
      <c r="D27" s="358"/>
      <c r="E27" s="358"/>
      <c r="F27" s="358"/>
      <c r="G27" s="358"/>
      <c r="H27" s="358"/>
      <c r="I27" s="358"/>
    </row>
    <row r="28" spans="2:10" ht="19.5" customHeight="1">
      <c r="B28" s="439" t="s">
        <v>74</v>
      </c>
      <c r="C28" s="440" t="s">
        <v>75</v>
      </c>
      <c r="D28" s="436" t="s">
        <v>76</v>
      </c>
      <c r="E28" s="470" t="s">
        <v>337</v>
      </c>
      <c r="F28" s="470"/>
      <c r="G28" s="470"/>
      <c r="H28" s="470"/>
      <c r="I28" s="470"/>
      <c r="J28" s="355"/>
    </row>
    <row r="29" spans="2:10" ht="19.5" customHeight="1">
      <c r="B29" s="436"/>
      <c r="C29" s="440"/>
      <c r="D29" s="436"/>
      <c r="E29" s="470"/>
      <c r="F29" s="470"/>
      <c r="G29" s="470"/>
      <c r="H29" s="470"/>
      <c r="I29" s="470"/>
      <c r="J29" s="355"/>
    </row>
    <row r="30" spans="2:10" ht="37.5" customHeight="1">
      <c r="B30" s="447">
        <v>1</v>
      </c>
      <c r="C30" s="449" t="s">
        <v>248</v>
      </c>
      <c r="D30" s="451">
        <v>14</v>
      </c>
      <c r="E30" s="453" t="s">
        <v>249</v>
      </c>
      <c r="F30" s="453"/>
      <c r="G30" s="453"/>
      <c r="H30" s="453"/>
      <c r="I30" s="454"/>
    </row>
    <row r="31" spans="2:10" ht="37.5" customHeight="1">
      <c r="B31" s="448"/>
      <c r="C31" s="450"/>
      <c r="D31" s="452"/>
      <c r="E31" s="455" t="s">
        <v>250</v>
      </c>
      <c r="F31" s="456"/>
      <c r="G31" s="456"/>
      <c r="H31" s="456"/>
      <c r="I31" s="456"/>
    </row>
    <row r="32" spans="2:10" ht="27" customHeight="1">
      <c r="B32" s="457">
        <v>2</v>
      </c>
      <c r="C32" s="464" t="s">
        <v>251</v>
      </c>
      <c r="D32" s="465" t="s">
        <v>243</v>
      </c>
      <c r="E32" s="466" t="s">
        <v>244</v>
      </c>
      <c r="F32" s="466"/>
      <c r="G32" s="466"/>
      <c r="H32" s="466"/>
      <c r="I32" s="467"/>
    </row>
    <row r="33" spans="1:10" ht="27" customHeight="1">
      <c r="B33" s="448"/>
      <c r="C33" s="450"/>
      <c r="D33" s="452"/>
      <c r="E33" s="468" t="s">
        <v>245</v>
      </c>
      <c r="F33" s="469"/>
      <c r="G33" s="469"/>
      <c r="H33" s="469"/>
      <c r="I33" s="455"/>
    </row>
    <row r="34" spans="1:10" ht="13.5" customHeight="1"/>
    <row r="35" spans="1:10" ht="11.25" customHeight="1" thickBot="1">
      <c r="A35" s="359"/>
      <c r="B35" s="359"/>
      <c r="C35" s="359"/>
      <c r="D35" s="359"/>
      <c r="E35" s="359"/>
      <c r="F35" s="360"/>
      <c r="G35" s="360"/>
      <c r="H35" s="360"/>
      <c r="I35" s="360"/>
      <c r="J35" s="359"/>
    </row>
    <row r="36" spans="1:10" ht="11.25" customHeight="1"/>
    <row r="37" spans="1:10" s="355" customFormat="1" ht="27.75" customHeight="1">
      <c r="B37" s="435" t="s">
        <v>227</v>
      </c>
      <c r="C37" s="435"/>
      <c r="D37" s="435"/>
      <c r="E37" s="435"/>
      <c r="F37" s="435"/>
      <c r="G37" s="435"/>
      <c r="H37" s="435"/>
      <c r="I37" s="435"/>
    </row>
    <row r="38" spans="1:10" s="355" customFormat="1" ht="14.25" customHeight="1">
      <c r="B38" s="356"/>
      <c r="C38" s="356"/>
      <c r="D38" s="356"/>
      <c r="E38" s="356"/>
      <c r="F38" s="356"/>
      <c r="G38" s="356"/>
      <c r="H38" s="356"/>
      <c r="I38" s="356"/>
    </row>
    <row r="39" spans="1:10" s="355" customFormat="1" ht="33" customHeight="1">
      <c r="B39" s="436" t="s">
        <v>69</v>
      </c>
      <c r="C39" s="436"/>
      <c r="D39" s="436" t="s">
        <v>70</v>
      </c>
      <c r="E39" s="436"/>
      <c r="F39" s="357" t="s">
        <v>71</v>
      </c>
      <c r="G39" s="357" t="s">
        <v>72</v>
      </c>
      <c r="H39" s="436" t="s">
        <v>73</v>
      </c>
      <c r="I39" s="436"/>
    </row>
    <row r="40" spans="1:10" s="355" customFormat="1" ht="33" customHeight="1">
      <c r="B40" s="437" t="s">
        <v>18</v>
      </c>
      <c r="C40" s="437"/>
      <c r="D40" s="438" t="s">
        <v>228</v>
      </c>
      <c r="E40" s="438"/>
      <c r="F40" s="413" t="s">
        <v>229</v>
      </c>
      <c r="G40" s="413" t="s">
        <v>252</v>
      </c>
      <c r="H40" s="438" t="s">
        <v>253</v>
      </c>
      <c r="I40" s="438"/>
    </row>
    <row r="41" spans="1:10" s="355" customFormat="1" ht="13.5" customHeight="1">
      <c r="B41" s="358"/>
      <c r="C41" s="358"/>
      <c r="D41" s="358"/>
      <c r="E41" s="358"/>
      <c r="F41" s="358"/>
      <c r="G41" s="358"/>
      <c r="H41" s="358"/>
      <c r="I41" s="358"/>
    </row>
    <row r="42" spans="1:10" ht="21.75" customHeight="1">
      <c r="B42" s="439" t="s">
        <v>74</v>
      </c>
      <c r="C42" s="440" t="s">
        <v>75</v>
      </c>
      <c r="D42" s="436" t="s">
        <v>76</v>
      </c>
      <c r="E42" s="471" t="s">
        <v>338</v>
      </c>
      <c r="F42" s="471"/>
      <c r="G42" s="471"/>
      <c r="H42" s="471"/>
      <c r="I42" s="471"/>
      <c r="J42" s="355"/>
    </row>
    <row r="43" spans="1:10" ht="21.75" customHeight="1">
      <c r="B43" s="436"/>
      <c r="C43" s="440"/>
      <c r="D43" s="436"/>
      <c r="E43" s="471"/>
      <c r="F43" s="471"/>
      <c r="G43" s="471"/>
      <c r="H43" s="471"/>
      <c r="I43" s="471"/>
      <c r="J43" s="355"/>
    </row>
    <row r="44" spans="1:10" ht="39.75" customHeight="1">
      <c r="B44" s="447">
        <v>1</v>
      </c>
      <c r="C44" s="449" t="s">
        <v>254</v>
      </c>
      <c r="D44" s="451">
        <v>20</v>
      </c>
      <c r="E44" s="453" t="s">
        <v>255</v>
      </c>
      <c r="F44" s="453"/>
      <c r="G44" s="453"/>
      <c r="H44" s="453"/>
      <c r="I44" s="454"/>
    </row>
    <row r="45" spans="1:10" ht="51" customHeight="1">
      <c r="B45" s="448"/>
      <c r="C45" s="450"/>
      <c r="D45" s="452"/>
      <c r="E45" s="455" t="s">
        <v>256</v>
      </c>
      <c r="F45" s="456"/>
      <c r="G45" s="456"/>
      <c r="H45" s="456"/>
      <c r="I45" s="456"/>
    </row>
    <row r="46" spans="1:10" ht="27" customHeight="1">
      <c r="B46" s="457">
        <v>2</v>
      </c>
      <c r="C46" s="464" t="s">
        <v>243</v>
      </c>
      <c r="D46" s="465" t="s">
        <v>243</v>
      </c>
      <c r="E46" s="466" t="s">
        <v>244</v>
      </c>
      <c r="F46" s="466"/>
      <c r="G46" s="466"/>
      <c r="H46" s="466"/>
      <c r="I46" s="467"/>
    </row>
    <row r="47" spans="1:10" ht="27" customHeight="1">
      <c r="B47" s="448"/>
      <c r="C47" s="450"/>
      <c r="D47" s="452"/>
      <c r="E47" s="468" t="s">
        <v>245</v>
      </c>
      <c r="F47" s="469"/>
      <c r="G47" s="469"/>
      <c r="H47" s="469"/>
      <c r="I47" s="455"/>
    </row>
    <row r="48" spans="1:10" ht="6.75" customHeight="1"/>
    <row r="49" spans="2:10" ht="6.75" customHeight="1"/>
    <row r="50" spans="2:10" ht="16.5">
      <c r="J50" s="353" t="s">
        <v>226</v>
      </c>
    </row>
    <row r="52" spans="2:10" s="355" customFormat="1" ht="27.75" customHeight="1">
      <c r="B52" s="435" t="s">
        <v>257</v>
      </c>
      <c r="C52" s="435"/>
      <c r="D52" s="435"/>
      <c r="E52" s="435"/>
      <c r="F52" s="435"/>
      <c r="G52" s="435"/>
      <c r="H52" s="435"/>
      <c r="I52" s="435"/>
    </row>
    <row r="53" spans="2:10" s="355" customFormat="1" ht="6.75" customHeight="1">
      <c r="B53" s="356"/>
      <c r="C53" s="356"/>
      <c r="D53" s="356"/>
      <c r="E53" s="356"/>
      <c r="F53" s="356"/>
      <c r="G53" s="356"/>
      <c r="H53" s="356"/>
      <c r="I53" s="356"/>
    </row>
    <row r="54" spans="2:10" s="355" customFormat="1" ht="30.75" customHeight="1">
      <c r="B54" s="472" t="s">
        <v>69</v>
      </c>
      <c r="C54" s="473"/>
      <c r="D54" s="472" t="s">
        <v>70</v>
      </c>
      <c r="E54" s="473"/>
      <c r="F54" s="357" t="s">
        <v>71</v>
      </c>
      <c r="G54" s="357" t="s">
        <v>72</v>
      </c>
      <c r="H54" s="472" t="s">
        <v>73</v>
      </c>
      <c r="I54" s="473"/>
    </row>
    <row r="55" spans="2:10" s="355" customFormat="1" ht="30.75" customHeight="1">
      <c r="B55" s="474" t="s">
        <v>18</v>
      </c>
      <c r="C55" s="475"/>
      <c r="D55" s="476" t="s">
        <v>258</v>
      </c>
      <c r="E55" s="477"/>
      <c r="F55" s="413" t="s">
        <v>259</v>
      </c>
      <c r="G55" s="413" t="s">
        <v>260</v>
      </c>
      <c r="H55" s="476" t="s">
        <v>261</v>
      </c>
      <c r="I55" s="477"/>
    </row>
    <row r="56" spans="2:10" s="355" customFormat="1" ht="13.5" customHeight="1">
      <c r="B56" s="358"/>
      <c r="C56" s="358"/>
      <c r="D56" s="358"/>
      <c r="E56" s="358"/>
      <c r="F56" s="358"/>
      <c r="G56" s="358"/>
      <c r="H56" s="358"/>
      <c r="I56" s="358"/>
    </row>
    <row r="57" spans="2:10" ht="33.75" customHeight="1">
      <c r="B57" s="481" t="s">
        <v>74</v>
      </c>
      <c r="C57" s="483" t="s">
        <v>75</v>
      </c>
      <c r="D57" s="483" t="s">
        <v>76</v>
      </c>
      <c r="E57" s="485" t="s">
        <v>339</v>
      </c>
      <c r="F57" s="486"/>
      <c r="G57" s="486"/>
      <c r="H57" s="486"/>
      <c r="I57" s="487"/>
    </row>
    <row r="58" spans="2:10" ht="62.25" customHeight="1">
      <c r="B58" s="482"/>
      <c r="C58" s="484"/>
      <c r="D58" s="484"/>
      <c r="E58" s="488"/>
      <c r="F58" s="489"/>
      <c r="G58" s="489"/>
      <c r="H58" s="489"/>
      <c r="I58" s="490"/>
    </row>
    <row r="59" spans="2:10" ht="84.75" customHeight="1">
      <c r="B59" s="416" t="s">
        <v>262</v>
      </c>
      <c r="C59" s="417" t="s">
        <v>263</v>
      </c>
      <c r="D59" s="361" t="s">
        <v>264</v>
      </c>
      <c r="E59" s="478" t="s">
        <v>265</v>
      </c>
      <c r="F59" s="479"/>
      <c r="G59" s="479"/>
      <c r="H59" s="479"/>
      <c r="I59" s="480"/>
    </row>
    <row r="60" spans="2:10" ht="61.5" customHeight="1">
      <c r="B60" s="418" t="s">
        <v>266</v>
      </c>
      <c r="C60" s="419" t="s">
        <v>267</v>
      </c>
      <c r="D60" s="362" t="s">
        <v>264</v>
      </c>
      <c r="E60" s="478" t="s">
        <v>268</v>
      </c>
      <c r="F60" s="479"/>
      <c r="G60" s="479"/>
      <c r="H60" s="479"/>
      <c r="I60" s="480"/>
    </row>
    <row r="61" spans="2:10" ht="61.5" customHeight="1">
      <c r="B61" s="418" t="s">
        <v>269</v>
      </c>
      <c r="C61" s="419" t="s">
        <v>270</v>
      </c>
      <c r="D61" s="362" t="s">
        <v>264</v>
      </c>
      <c r="E61" s="478" t="s">
        <v>271</v>
      </c>
      <c r="F61" s="479"/>
      <c r="G61" s="479"/>
      <c r="H61" s="479"/>
      <c r="I61" s="480"/>
    </row>
    <row r="62" spans="2:10" ht="82.5" customHeight="1">
      <c r="B62" s="418" t="s">
        <v>272</v>
      </c>
      <c r="C62" s="419" t="s">
        <v>273</v>
      </c>
      <c r="D62" s="362" t="s">
        <v>264</v>
      </c>
      <c r="E62" s="478" t="s">
        <v>274</v>
      </c>
      <c r="F62" s="479"/>
      <c r="G62" s="479"/>
      <c r="H62" s="479"/>
      <c r="I62" s="480"/>
    </row>
    <row r="63" spans="2:10" ht="32.25" customHeight="1">
      <c r="B63" s="418" t="s">
        <v>275</v>
      </c>
      <c r="C63" s="419"/>
      <c r="D63" s="362"/>
      <c r="E63" s="363"/>
      <c r="F63" s="364"/>
      <c r="G63" s="364"/>
      <c r="H63" s="364"/>
      <c r="I63" s="365"/>
    </row>
    <row r="64" spans="2:10" ht="13.5" customHeight="1"/>
    <row r="65" spans="1:10" ht="14.25" customHeight="1"/>
    <row r="66" spans="1:10" s="355" customFormat="1" ht="27.75" customHeight="1">
      <c r="B66" s="435" t="s">
        <v>257</v>
      </c>
      <c r="C66" s="435"/>
      <c r="D66" s="435"/>
      <c r="E66" s="435"/>
      <c r="F66" s="435"/>
      <c r="G66" s="435"/>
      <c r="H66" s="435"/>
      <c r="I66" s="435"/>
    </row>
    <row r="67" spans="1:10" s="355" customFormat="1" ht="6" customHeight="1">
      <c r="B67" s="356"/>
      <c r="C67" s="356"/>
      <c r="D67" s="356"/>
      <c r="E67" s="356"/>
      <c r="F67" s="356"/>
      <c r="G67" s="356"/>
      <c r="H67" s="356"/>
      <c r="I67" s="356"/>
    </row>
    <row r="68" spans="1:10" s="355" customFormat="1" ht="27.75" customHeight="1">
      <c r="B68" s="472" t="s">
        <v>69</v>
      </c>
      <c r="C68" s="473"/>
      <c r="D68" s="472" t="s">
        <v>70</v>
      </c>
      <c r="E68" s="473"/>
      <c r="F68" s="357" t="s">
        <v>71</v>
      </c>
      <c r="G68" s="357" t="s">
        <v>72</v>
      </c>
      <c r="H68" s="472" t="s">
        <v>73</v>
      </c>
      <c r="I68" s="473"/>
    </row>
    <row r="69" spans="1:10" s="355" customFormat="1" ht="27.75" customHeight="1">
      <c r="B69" s="474" t="s">
        <v>18</v>
      </c>
      <c r="C69" s="475"/>
      <c r="D69" s="476" t="s">
        <v>258</v>
      </c>
      <c r="E69" s="477"/>
      <c r="F69" s="413" t="s">
        <v>259</v>
      </c>
      <c r="G69" s="413" t="s">
        <v>276</v>
      </c>
      <c r="H69" s="476" t="s">
        <v>277</v>
      </c>
      <c r="I69" s="477"/>
    </row>
    <row r="70" spans="1:10" s="355" customFormat="1" ht="13.5" customHeight="1">
      <c r="B70" s="358"/>
      <c r="C70" s="358"/>
      <c r="D70" s="358"/>
      <c r="E70" s="358"/>
      <c r="F70" s="358"/>
      <c r="G70" s="358"/>
      <c r="H70" s="358"/>
      <c r="I70" s="358"/>
    </row>
    <row r="71" spans="1:10" ht="30.75" customHeight="1">
      <c r="B71" s="481" t="s">
        <v>74</v>
      </c>
      <c r="C71" s="483" t="s">
        <v>75</v>
      </c>
      <c r="D71" s="483" t="s">
        <v>76</v>
      </c>
      <c r="E71" s="485" t="s">
        <v>339</v>
      </c>
      <c r="F71" s="486"/>
      <c r="G71" s="486"/>
      <c r="H71" s="486"/>
      <c r="I71" s="487"/>
    </row>
    <row r="72" spans="1:10" ht="59.25" customHeight="1">
      <c r="B72" s="482"/>
      <c r="C72" s="484"/>
      <c r="D72" s="484"/>
      <c r="E72" s="488"/>
      <c r="F72" s="489"/>
      <c r="G72" s="489"/>
      <c r="H72" s="489"/>
      <c r="I72" s="490"/>
    </row>
    <row r="73" spans="1:10" ht="31.5" customHeight="1">
      <c r="B73" s="416" t="s">
        <v>262</v>
      </c>
      <c r="C73" s="417" t="s">
        <v>278</v>
      </c>
      <c r="D73" s="361" t="s">
        <v>264</v>
      </c>
      <c r="E73" s="478" t="s">
        <v>279</v>
      </c>
      <c r="F73" s="479"/>
      <c r="G73" s="479"/>
      <c r="H73" s="479"/>
      <c r="I73" s="480"/>
    </row>
    <row r="74" spans="1:10" ht="31.5" customHeight="1">
      <c r="B74" s="418" t="s">
        <v>266</v>
      </c>
      <c r="C74" s="419" t="s">
        <v>280</v>
      </c>
      <c r="D74" s="362" t="s">
        <v>264</v>
      </c>
      <c r="E74" s="478" t="s">
        <v>281</v>
      </c>
      <c r="F74" s="479"/>
      <c r="G74" s="479"/>
      <c r="H74" s="479"/>
      <c r="I74" s="480"/>
    </row>
    <row r="75" spans="1:10" ht="100.5" customHeight="1">
      <c r="B75" s="418" t="s">
        <v>282</v>
      </c>
      <c r="C75" s="419" t="s">
        <v>283</v>
      </c>
      <c r="D75" s="362" t="s">
        <v>264</v>
      </c>
      <c r="E75" s="478" t="s">
        <v>284</v>
      </c>
      <c r="F75" s="479"/>
      <c r="G75" s="479"/>
      <c r="H75" s="479"/>
      <c r="I75" s="480"/>
    </row>
    <row r="76" spans="1:10" ht="32.25" customHeight="1">
      <c r="B76" s="418" t="s">
        <v>285</v>
      </c>
      <c r="C76" s="419" t="s">
        <v>286</v>
      </c>
      <c r="D76" s="362" t="s">
        <v>264</v>
      </c>
      <c r="E76" s="478" t="s">
        <v>287</v>
      </c>
      <c r="F76" s="479"/>
      <c r="G76" s="479"/>
      <c r="H76" s="479"/>
      <c r="I76" s="480"/>
    </row>
    <row r="77" spans="1:10" ht="32.25" customHeight="1">
      <c r="B77" s="418" t="s">
        <v>288</v>
      </c>
      <c r="C77" s="419"/>
      <c r="D77" s="362"/>
      <c r="E77" s="363"/>
      <c r="F77" s="364"/>
      <c r="G77" s="364"/>
      <c r="H77" s="364"/>
      <c r="I77" s="365"/>
    </row>
    <row r="78" spans="1:10" ht="11.25" customHeight="1" thickBot="1"/>
    <row r="79" spans="1:10" ht="9" customHeight="1">
      <c r="A79" s="366"/>
      <c r="B79" s="366"/>
      <c r="C79" s="366"/>
      <c r="D79" s="366"/>
      <c r="E79" s="366"/>
      <c r="F79" s="367"/>
      <c r="G79" s="367"/>
      <c r="H79" s="367"/>
      <c r="I79" s="367"/>
      <c r="J79" s="366"/>
    </row>
    <row r="80" spans="1:10" s="355" customFormat="1" ht="27.75" customHeight="1">
      <c r="B80" s="435" t="s">
        <v>257</v>
      </c>
      <c r="C80" s="435"/>
      <c r="D80" s="435"/>
      <c r="E80" s="435"/>
      <c r="F80" s="435"/>
      <c r="G80" s="435"/>
      <c r="H80" s="435"/>
      <c r="I80" s="435"/>
    </row>
    <row r="81" spans="2:9" s="355" customFormat="1" ht="3.75" customHeight="1">
      <c r="B81" s="356"/>
      <c r="C81" s="356"/>
      <c r="D81" s="356"/>
      <c r="E81" s="356"/>
      <c r="F81" s="356"/>
      <c r="G81" s="356"/>
      <c r="H81" s="356"/>
      <c r="I81" s="356"/>
    </row>
    <row r="82" spans="2:9" s="355" customFormat="1" ht="27.75" customHeight="1">
      <c r="B82" s="472" t="s">
        <v>69</v>
      </c>
      <c r="C82" s="473"/>
      <c r="D82" s="472" t="s">
        <v>70</v>
      </c>
      <c r="E82" s="473"/>
      <c r="F82" s="357" t="s">
        <v>71</v>
      </c>
      <c r="G82" s="357" t="s">
        <v>72</v>
      </c>
      <c r="H82" s="472" t="s">
        <v>73</v>
      </c>
      <c r="I82" s="473"/>
    </row>
    <row r="83" spans="2:9" s="355" customFormat="1" ht="27.75" customHeight="1">
      <c r="B83" s="474" t="s">
        <v>18</v>
      </c>
      <c r="C83" s="475"/>
      <c r="D83" s="476" t="s">
        <v>258</v>
      </c>
      <c r="E83" s="477"/>
      <c r="F83" s="413" t="s">
        <v>259</v>
      </c>
      <c r="G83" s="413" t="s">
        <v>289</v>
      </c>
      <c r="H83" s="476" t="s">
        <v>277</v>
      </c>
      <c r="I83" s="477"/>
    </row>
    <row r="84" spans="2:9" s="355" customFormat="1" ht="13.5" customHeight="1">
      <c r="B84" s="358"/>
      <c r="C84" s="358"/>
      <c r="D84" s="358"/>
      <c r="E84" s="358"/>
      <c r="F84" s="358"/>
      <c r="G84" s="358"/>
      <c r="H84" s="358"/>
      <c r="I84" s="358"/>
    </row>
    <row r="85" spans="2:9" ht="30.75" customHeight="1">
      <c r="B85" s="481" t="s">
        <v>74</v>
      </c>
      <c r="C85" s="483" t="s">
        <v>75</v>
      </c>
      <c r="D85" s="483" t="s">
        <v>76</v>
      </c>
      <c r="E85" s="485" t="s">
        <v>340</v>
      </c>
      <c r="F85" s="486"/>
      <c r="G85" s="486"/>
      <c r="H85" s="486"/>
      <c r="I85" s="487"/>
    </row>
    <row r="86" spans="2:9" ht="59.25" customHeight="1">
      <c r="B86" s="482"/>
      <c r="C86" s="484"/>
      <c r="D86" s="484"/>
      <c r="E86" s="488"/>
      <c r="F86" s="489"/>
      <c r="G86" s="489"/>
      <c r="H86" s="489"/>
      <c r="I86" s="490"/>
    </row>
    <row r="87" spans="2:9" ht="28.5" customHeight="1">
      <c r="B87" s="416" t="s">
        <v>262</v>
      </c>
      <c r="C87" s="417" t="s">
        <v>290</v>
      </c>
      <c r="D87" s="361" t="s">
        <v>264</v>
      </c>
      <c r="E87" s="478" t="s">
        <v>291</v>
      </c>
      <c r="F87" s="479"/>
      <c r="G87" s="479"/>
      <c r="H87" s="479"/>
      <c r="I87" s="480"/>
    </row>
    <row r="88" spans="2:9" ht="46.5" customHeight="1">
      <c r="B88" s="418" t="s">
        <v>266</v>
      </c>
      <c r="C88" s="419" t="s">
        <v>292</v>
      </c>
      <c r="D88" s="362" t="s">
        <v>264</v>
      </c>
      <c r="E88" s="478" t="s">
        <v>293</v>
      </c>
      <c r="F88" s="479"/>
      <c r="G88" s="479"/>
      <c r="H88" s="479"/>
      <c r="I88" s="480"/>
    </row>
    <row r="89" spans="2:9" ht="46.5" customHeight="1">
      <c r="B89" s="418" t="s">
        <v>269</v>
      </c>
      <c r="C89" s="419" t="s">
        <v>294</v>
      </c>
      <c r="D89" s="362" t="s">
        <v>264</v>
      </c>
      <c r="E89" s="478" t="s">
        <v>295</v>
      </c>
      <c r="F89" s="479"/>
      <c r="G89" s="479"/>
      <c r="H89" s="479"/>
      <c r="I89" s="480"/>
    </row>
    <row r="90" spans="2:9" ht="30" customHeight="1">
      <c r="B90" s="418" t="s">
        <v>296</v>
      </c>
      <c r="C90" s="419"/>
      <c r="D90" s="362"/>
      <c r="E90" s="363"/>
      <c r="F90" s="364"/>
      <c r="G90" s="364"/>
      <c r="H90" s="364"/>
      <c r="I90" s="365"/>
    </row>
    <row r="91" spans="2:9" ht="18.75" customHeight="1">
      <c r="B91" s="368"/>
      <c r="C91" s="369"/>
      <c r="D91" s="370"/>
      <c r="E91" s="371"/>
      <c r="F91" s="371"/>
      <c r="G91" s="371"/>
      <c r="H91" s="371"/>
      <c r="I91" s="371"/>
    </row>
    <row r="92" spans="2:9" ht="17.25" customHeight="1"/>
    <row r="93" spans="2:9" s="355" customFormat="1" ht="27.75" customHeight="1">
      <c r="B93" s="435" t="s">
        <v>257</v>
      </c>
      <c r="C93" s="435"/>
      <c r="D93" s="435"/>
      <c r="E93" s="435"/>
      <c r="F93" s="435"/>
      <c r="G93" s="435"/>
      <c r="H93" s="435"/>
      <c r="I93" s="435"/>
    </row>
    <row r="94" spans="2:9" s="355" customFormat="1" ht="6.75" customHeight="1">
      <c r="B94" s="356"/>
      <c r="C94" s="356"/>
      <c r="D94" s="356"/>
      <c r="E94" s="356"/>
      <c r="F94" s="356"/>
      <c r="G94" s="356"/>
      <c r="H94" s="356"/>
      <c r="I94" s="356"/>
    </row>
    <row r="95" spans="2:9" s="355" customFormat="1" ht="24.75" customHeight="1">
      <c r="B95" s="472" t="s">
        <v>69</v>
      </c>
      <c r="C95" s="473"/>
      <c r="D95" s="472" t="s">
        <v>70</v>
      </c>
      <c r="E95" s="473"/>
      <c r="F95" s="357" t="s">
        <v>71</v>
      </c>
      <c r="G95" s="357" t="s">
        <v>72</v>
      </c>
      <c r="H95" s="472" t="s">
        <v>73</v>
      </c>
      <c r="I95" s="473"/>
    </row>
    <row r="96" spans="2:9" s="355" customFormat="1" ht="24.75" customHeight="1">
      <c r="B96" s="474" t="s">
        <v>18</v>
      </c>
      <c r="C96" s="475"/>
      <c r="D96" s="476" t="s">
        <v>258</v>
      </c>
      <c r="E96" s="477"/>
      <c r="F96" s="413" t="s">
        <v>259</v>
      </c>
      <c r="G96" s="413" t="s">
        <v>297</v>
      </c>
      <c r="H96" s="476" t="s">
        <v>277</v>
      </c>
      <c r="I96" s="477"/>
    </row>
    <row r="97" spans="1:10" s="355" customFormat="1" ht="13.5" customHeight="1">
      <c r="B97" s="358"/>
      <c r="C97" s="358"/>
      <c r="D97" s="358"/>
      <c r="E97" s="358"/>
      <c r="F97" s="358"/>
      <c r="G97" s="358"/>
      <c r="H97" s="358"/>
      <c r="I97" s="358"/>
    </row>
    <row r="98" spans="1:10" ht="30.75" customHeight="1">
      <c r="B98" s="481" t="s">
        <v>74</v>
      </c>
      <c r="C98" s="483" t="s">
        <v>75</v>
      </c>
      <c r="D98" s="483" t="s">
        <v>76</v>
      </c>
      <c r="E98" s="485" t="s">
        <v>341</v>
      </c>
      <c r="F98" s="486"/>
      <c r="G98" s="486"/>
      <c r="H98" s="486"/>
      <c r="I98" s="487"/>
    </row>
    <row r="99" spans="1:10" ht="59.25" customHeight="1">
      <c r="B99" s="482"/>
      <c r="C99" s="484"/>
      <c r="D99" s="484"/>
      <c r="E99" s="488"/>
      <c r="F99" s="489"/>
      <c r="G99" s="489"/>
      <c r="H99" s="489"/>
      <c r="I99" s="490"/>
    </row>
    <row r="100" spans="1:10" ht="68.25" customHeight="1">
      <c r="B100" s="416" t="s">
        <v>262</v>
      </c>
      <c r="C100" s="417" t="s">
        <v>298</v>
      </c>
      <c r="D100" s="361" t="s">
        <v>264</v>
      </c>
      <c r="E100" s="478" t="s">
        <v>299</v>
      </c>
      <c r="F100" s="479"/>
      <c r="G100" s="479"/>
      <c r="H100" s="479"/>
      <c r="I100" s="480"/>
    </row>
    <row r="101" spans="1:10" ht="63.75" customHeight="1">
      <c r="B101" s="416" t="s">
        <v>300</v>
      </c>
      <c r="C101" s="417" t="s">
        <v>283</v>
      </c>
      <c r="D101" s="361" t="s">
        <v>264</v>
      </c>
      <c r="E101" s="478" t="s">
        <v>301</v>
      </c>
      <c r="F101" s="479"/>
      <c r="G101" s="479"/>
      <c r="H101" s="479"/>
      <c r="I101" s="480"/>
    </row>
    <row r="102" spans="1:10" ht="48.75" customHeight="1">
      <c r="B102" s="418" t="s">
        <v>302</v>
      </c>
      <c r="C102" s="419" t="s">
        <v>303</v>
      </c>
      <c r="D102" s="362" t="s">
        <v>264</v>
      </c>
      <c r="E102" s="478" t="s">
        <v>304</v>
      </c>
      <c r="F102" s="479"/>
      <c r="G102" s="479"/>
      <c r="H102" s="479"/>
      <c r="I102" s="480"/>
    </row>
    <row r="103" spans="1:10" ht="27" customHeight="1">
      <c r="B103" s="418" t="s">
        <v>305</v>
      </c>
      <c r="C103" s="419"/>
      <c r="D103" s="362"/>
      <c r="E103" s="363"/>
      <c r="F103" s="364"/>
      <c r="G103" s="364"/>
      <c r="H103" s="364"/>
      <c r="I103" s="365"/>
    </row>
    <row r="104" spans="1:10" ht="11.25" customHeight="1"/>
    <row r="105" spans="1:10" ht="15" customHeight="1" thickBot="1">
      <c r="A105" s="359"/>
      <c r="B105" s="359"/>
      <c r="C105" s="359"/>
      <c r="D105" s="359"/>
      <c r="E105" s="359"/>
      <c r="F105" s="360"/>
      <c r="G105" s="360"/>
      <c r="H105" s="360"/>
      <c r="I105" s="360"/>
      <c r="J105" s="359"/>
    </row>
    <row r="106" spans="1:10" ht="24" customHeight="1">
      <c r="B106" s="435" t="s">
        <v>257</v>
      </c>
      <c r="C106" s="435"/>
      <c r="D106" s="435"/>
      <c r="E106" s="435"/>
      <c r="F106" s="435"/>
      <c r="G106" s="435"/>
      <c r="H106" s="435"/>
      <c r="I106" s="435"/>
    </row>
    <row r="107" spans="1:10" ht="20.25" customHeight="1">
      <c r="B107" s="356"/>
      <c r="C107" s="356"/>
      <c r="D107" s="356"/>
      <c r="E107" s="356"/>
      <c r="F107" s="356"/>
      <c r="G107" s="356"/>
      <c r="H107" s="356"/>
      <c r="I107" s="356"/>
    </row>
    <row r="108" spans="1:10" ht="24.75" customHeight="1">
      <c r="B108" s="472" t="s">
        <v>69</v>
      </c>
      <c r="C108" s="473"/>
      <c r="D108" s="472" t="s">
        <v>70</v>
      </c>
      <c r="E108" s="473"/>
      <c r="F108" s="357" t="s">
        <v>71</v>
      </c>
      <c r="G108" s="357" t="s">
        <v>72</v>
      </c>
      <c r="H108" s="472" t="s">
        <v>73</v>
      </c>
      <c r="I108" s="473"/>
    </row>
    <row r="109" spans="1:10" ht="26.25" customHeight="1">
      <c r="B109" s="474" t="s">
        <v>18</v>
      </c>
      <c r="C109" s="475"/>
      <c r="D109" s="476" t="s">
        <v>258</v>
      </c>
      <c r="E109" s="477"/>
      <c r="F109" s="413" t="s">
        <v>259</v>
      </c>
      <c r="G109" s="413" t="s">
        <v>306</v>
      </c>
      <c r="H109" s="476" t="s">
        <v>277</v>
      </c>
      <c r="I109" s="477"/>
    </row>
    <row r="110" spans="1:10" ht="14.25" customHeight="1">
      <c r="B110" s="358"/>
      <c r="C110" s="358"/>
      <c r="D110" s="358"/>
      <c r="E110" s="358"/>
      <c r="F110" s="358"/>
      <c r="G110" s="358"/>
      <c r="H110" s="358"/>
      <c r="I110" s="358"/>
    </row>
    <row r="111" spans="1:10" ht="56.25" customHeight="1">
      <c r="B111" s="481" t="s">
        <v>74</v>
      </c>
      <c r="C111" s="483" t="s">
        <v>75</v>
      </c>
      <c r="D111" s="483" t="s">
        <v>76</v>
      </c>
      <c r="E111" s="485" t="s">
        <v>342</v>
      </c>
      <c r="F111" s="486"/>
      <c r="G111" s="486"/>
      <c r="H111" s="486"/>
      <c r="I111" s="487"/>
    </row>
    <row r="112" spans="1:10" ht="32.25" customHeight="1">
      <c r="B112" s="482"/>
      <c r="C112" s="484"/>
      <c r="D112" s="484"/>
      <c r="E112" s="488"/>
      <c r="F112" s="489"/>
      <c r="G112" s="489"/>
      <c r="H112" s="489"/>
      <c r="I112" s="490"/>
    </row>
    <row r="113" spans="2:10" ht="42" customHeight="1">
      <c r="B113" s="416" t="s">
        <v>307</v>
      </c>
      <c r="C113" s="417" t="s">
        <v>290</v>
      </c>
      <c r="D113" s="361" t="s">
        <v>264</v>
      </c>
      <c r="E113" s="478" t="s">
        <v>308</v>
      </c>
      <c r="F113" s="479"/>
      <c r="G113" s="479"/>
      <c r="H113" s="479"/>
      <c r="I113" s="480"/>
    </row>
    <row r="114" spans="2:10" ht="36.75" customHeight="1">
      <c r="B114" s="418" t="s">
        <v>309</v>
      </c>
      <c r="C114" s="419" t="s">
        <v>292</v>
      </c>
      <c r="D114" s="362" t="s">
        <v>264</v>
      </c>
      <c r="E114" s="478" t="s">
        <v>310</v>
      </c>
      <c r="F114" s="479"/>
      <c r="G114" s="479"/>
      <c r="H114" s="479"/>
      <c r="I114" s="480"/>
    </row>
    <row r="115" spans="2:10" ht="47.25" customHeight="1">
      <c r="B115" s="418" t="s">
        <v>311</v>
      </c>
      <c r="C115" s="419" t="s">
        <v>312</v>
      </c>
      <c r="D115" s="362" t="s">
        <v>264</v>
      </c>
      <c r="E115" s="478" t="s">
        <v>313</v>
      </c>
      <c r="F115" s="479"/>
      <c r="G115" s="479"/>
      <c r="H115" s="479"/>
      <c r="I115" s="480"/>
    </row>
    <row r="116" spans="2:10" ht="42.75" customHeight="1">
      <c r="B116" s="418" t="s">
        <v>275</v>
      </c>
      <c r="C116" s="419"/>
      <c r="D116" s="362"/>
      <c r="E116" s="363"/>
      <c r="F116" s="364"/>
      <c r="G116" s="364"/>
      <c r="H116" s="364"/>
      <c r="I116" s="365"/>
    </row>
    <row r="117" spans="2:10" ht="15.75" customHeight="1"/>
    <row r="118" spans="2:10" s="355" customFormat="1" ht="26.25" customHeight="1">
      <c r="B118" s="435" t="s">
        <v>257</v>
      </c>
      <c r="C118" s="435"/>
      <c r="D118" s="435"/>
      <c r="E118" s="435"/>
      <c r="F118" s="435"/>
      <c r="G118" s="435"/>
      <c r="H118" s="435"/>
      <c r="I118" s="435"/>
    </row>
    <row r="119" spans="2:10" s="355" customFormat="1" ht="5.25" customHeight="1">
      <c r="B119" s="356"/>
      <c r="C119" s="356"/>
      <c r="D119" s="356"/>
      <c r="E119" s="356"/>
      <c r="F119" s="356"/>
      <c r="G119" s="356"/>
      <c r="H119" s="356"/>
      <c r="I119" s="356"/>
    </row>
    <row r="120" spans="2:10" s="355" customFormat="1" ht="24.75" customHeight="1">
      <c r="B120" s="472" t="s">
        <v>69</v>
      </c>
      <c r="C120" s="473"/>
      <c r="D120" s="472" t="s">
        <v>70</v>
      </c>
      <c r="E120" s="473"/>
      <c r="F120" s="357" t="s">
        <v>71</v>
      </c>
      <c r="G120" s="357" t="s">
        <v>72</v>
      </c>
      <c r="H120" s="472" t="s">
        <v>73</v>
      </c>
      <c r="I120" s="473"/>
    </row>
    <row r="121" spans="2:10" s="355" customFormat="1" ht="24.75" customHeight="1">
      <c r="B121" s="494" t="s">
        <v>18</v>
      </c>
      <c r="C121" s="495"/>
      <c r="D121" s="476" t="s">
        <v>258</v>
      </c>
      <c r="E121" s="477"/>
      <c r="F121" s="413" t="s">
        <v>259</v>
      </c>
      <c r="G121" s="413" t="s">
        <v>314</v>
      </c>
      <c r="H121" s="476" t="s">
        <v>315</v>
      </c>
      <c r="I121" s="477"/>
    </row>
    <row r="122" spans="2:10" s="355" customFormat="1" ht="13.5" customHeight="1">
      <c r="B122" s="358"/>
      <c r="C122" s="358"/>
      <c r="D122" s="358"/>
      <c r="E122" s="358"/>
      <c r="F122" s="358"/>
      <c r="G122" s="358"/>
      <c r="H122" s="358"/>
      <c r="I122" s="358"/>
    </row>
    <row r="123" spans="2:10" ht="30.75" customHeight="1">
      <c r="B123" s="481" t="s">
        <v>74</v>
      </c>
      <c r="C123" s="483" t="s">
        <v>75</v>
      </c>
      <c r="D123" s="483" t="s">
        <v>76</v>
      </c>
      <c r="E123" s="496" t="s">
        <v>343</v>
      </c>
      <c r="F123" s="496"/>
      <c r="G123" s="496"/>
      <c r="H123" s="496"/>
      <c r="I123" s="496"/>
      <c r="J123" s="355"/>
    </row>
    <row r="124" spans="2:10" ht="59.25" customHeight="1">
      <c r="B124" s="482"/>
      <c r="C124" s="484"/>
      <c r="D124" s="484"/>
      <c r="E124" s="496"/>
      <c r="F124" s="496"/>
      <c r="G124" s="496"/>
      <c r="H124" s="496"/>
      <c r="I124" s="496"/>
      <c r="J124" s="355"/>
    </row>
    <row r="125" spans="2:10" ht="83.25" customHeight="1">
      <c r="B125" s="416" t="s">
        <v>307</v>
      </c>
      <c r="C125" s="417" t="s">
        <v>316</v>
      </c>
      <c r="D125" s="361" t="s">
        <v>264</v>
      </c>
      <c r="E125" s="478" t="s">
        <v>317</v>
      </c>
      <c r="F125" s="479"/>
      <c r="G125" s="479"/>
      <c r="H125" s="479"/>
      <c r="I125" s="480"/>
    </row>
    <row r="126" spans="2:10" ht="67.5" customHeight="1">
      <c r="B126" s="418" t="s">
        <v>309</v>
      </c>
      <c r="C126" s="419" t="s">
        <v>318</v>
      </c>
      <c r="D126" s="362" t="s">
        <v>264</v>
      </c>
      <c r="E126" s="478" t="s">
        <v>319</v>
      </c>
      <c r="F126" s="479"/>
      <c r="G126" s="479"/>
      <c r="H126" s="479"/>
      <c r="I126" s="480"/>
    </row>
    <row r="127" spans="2:10" ht="27" customHeight="1">
      <c r="B127" s="424" t="s">
        <v>336</v>
      </c>
      <c r="C127" s="419"/>
      <c r="D127" s="362"/>
      <c r="E127" s="363"/>
      <c r="F127" s="364"/>
      <c r="G127" s="364"/>
      <c r="H127" s="364"/>
      <c r="I127" s="365"/>
    </row>
    <row r="129" spans="1:10" ht="23.25" customHeight="1" thickBot="1"/>
    <row r="130" spans="1:10" ht="23.5">
      <c r="A130" s="385"/>
      <c r="B130" s="491" t="s">
        <v>257</v>
      </c>
      <c r="C130" s="491"/>
      <c r="D130" s="491"/>
      <c r="E130" s="491"/>
      <c r="F130" s="491"/>
      <c r="G130" s="491"/>
      <c r="H130" s="491"/>
      <c r="I130" s="491"/>
      <c r="J130" s="385"/>
    </row>
    <row r="131" spans="1:10" ht="6" customHeight="1">
      <c r="A131" s="372"/>
      <c r="B131" s="373"/>
      <c r="C131" s="373"/>
      <c r="D131" s="373"/>
      <c r="E131" s="373"/>
      <c r="F131" s="373"/>
      <c r="G131" s="373"/>
      <c r="H131" s="373"/>
      <c r="I131" s="373"/>
      <c r="J131" s="372"/>
    </row>
    <row r="132" spans="1:10" ht="24.75" customHeight="1">
      <c r="A132" s="372"/>
      <c r="B132" s="492" t="s">
        <v>69</v>
      </c>
      <c r="C132" s="493"/>
      <c r="D132" s="492" t="s">
        <v>70</v>
      </c>
      <c r="E132" s="493"/>
      <c r="F132" s="374" t="s">
        <v>71</v>
      </c>
      <c r="G132" s="374" t="s">
        <v>72</v>
      </c>
      <c r="H132" s="492" t="s">
        <v>73</v>
      </c>
      <c r="I132" s="493"/>
      <c r="J132" s="372"/>
    </row>
    <row r="133" spans="1:10" ht="24.75" customHeight="1">
      <c r="A133" s="372"/>
      <c r="B133" s="500" t="s">
        <v>18</v>
      </c>
      <c r="C133" s="501"/>
      <c r="D133" s="502" t="s">
        <v>258</v>
      </c>
      <c r="E133" s="503"/>
      <c r="F133" s="414" t="s">
        <v>259</v>
      </c>
      <c r="G133" s="415" t="s">
        <v>320</v>
      </c>
      <c r="H133" s="502" t="s">
        <v>315</v>
      </c>
      <c r="I133" s="503"/>
      <c r="J133" s="372"/>
    </row>
    <row r="134" spans="1:10" ht="16.5">
      <c r="A134" s="372"/>
      <c r="B134" s="375"/>
      <c r="C134" s="375"/>
      <c r="D134" s="375"/>
      <c r="E134" s="375"/>
      <c r="F134" s="375"/>
      <c r="G134" s="375"/>
      <c r="H134" s="375"/>
      <c r="I134" s="375"/>
      <c r="J134" s="372"/>
    </row>
    <row r="135" spans="1:10" ht="31.5" customHeight="1">
      <c r="A135"/>
      <c r="B135" s="504" t="s">
        <v>74</v>
      </c>
      <c r="C135" s="506" t="s">
        <v>75</v>
      </c>
      <c r="D135" s="506" t="s">
        <v>76</v>
      </c>
      <c r="E135" s="496" t="s">
        <v>344</v>
      </c>
      <c r="F135" s="496"/>
      <c r="G135" s="496"/>
      <c r="H135" s="496"/>
      <c r="I135" s="496"/>
      <c r="J135"/>
    </row>
    <row r="136" spans="1:10" ht="59.25" customHeight="1">
      <c r="A136"/>
      <c r="B136" s="505"/>
      <c r="C136" s="507"/>
      <c r="D136" s="507"/>
      <c r="E136" s="496"/>
      <c r="F136" s="496"/>
      <c r="G136" s="496"/>
      <c r="H136" s="496"/>
      <c r="I136" s="496"/>
      <c r="J136"/>
    </row>
    <row r="137" spans="1:10" ht="83.25" customHeight="1">
      <c r="A137"/>
      <c r="B137" s="420" t="s">
        <v>307</v>
      </c>
      <c r="C137" s="421" t="s">
        <v>321</v>
      </c>
      <c r="D137" s="376" t="s">
        <v>264</v>
      </c>
      <c r="E137" s="497" t="s">
        <v>345</v>
      </c>
      <c r="F137" s="498"/>
      <c r="G137" s="498"/>
      <c r="H137" s="498"/>
      <c r="I137" s="499"/>
      <c r="J137"/>
    </row>
    <row r="138" spans="1:10" ht="50.15" customHeight="1">
      <c r="A138"/>
      <c r="B138" s="422" t="s">
        <v>309</v>
      </c>
      <c r="C138" s="423" t="s">
        <v>322</v>
      </c>
      <c r="D138" s="377" t="s">
        <v>264</v>
      </c>
      <c r="E138" s="497" t="s">
        <v>322</v>
      </c>
      <c r="F138" s="498"/>
      <c r="G138" s="498"/>
      <c r="H138" s="498"/>
      <c r="I138" s="499"/>
      <c r="J138"/>
    </row>
    <row r="139" spans="1:10" ht="50.15" customHeight="1">
      <c r="A139"/>
      <c r="B139" s="422" t="s">
        <v>311</v>
      </c>
      <c r="C139" s="423" t="s">
        <v>322</v>
      </c>
      <c r="D139" s="377" t="s">
        <v>264</v>
      </c>
      <c r="E139" s="497" t="s">
        <v>322</v>
      </c>
      <c r="F139" s="498"/>
      <c r="G139" s="498"/>
      <c r="H139" s="498"/>
      <c r="I139" s="499"/>
      <c r="J139"/>
    </row>
    <row r="140" spans="1:10" ht="27" customHeight="1">
      <c r="A140"/>
      <c r="B140" s="422" t="s">
        <v>275</v>
      </c>
      <c r="C140" s="423"/>
      <c r="D140" s="377"/>
      <c r="E140" s="378"/>
      <c r="F140" s="379"/>
      <c r="G140" s="379"/>
      <c r="H140" s="379"/>
      <c r="I140" s="380"/>
      <c r="J140"/>
    </row>
    <row r="141" spans="1:10">
      <c r="A141"/>
      <c r="B141"/>
      <c r="C141"/>
      <c r="D141"/>
      <c r="E141"/>
      <c r="F141" s="381"/>
      <c r="G141" s="381"/>
      <c r="H141" s="381"/>
      <c r="I141" s="381"/>
      <c r="J141"/>
    </row>
  </sheetData>
  <mergeCells count="177">
    <mergeCell ref="E137:I137"/>
    <mergeCell ref="E138:I138"/>
    <mergeCell ref="E139:I139"/>
    <mergeCell ref="B133:C133"/>
    <mergeCell ref="D133:E133"/>
    <mergeCell ref="H133:I133"/>
    <mergeCell ref="B135:B136"/>
    <mergeCell ref="C135:C136"/>
    <mergeCell ref="D135:D136"/>
    <mergeCell ref="E135:I136"/>
    <mergeCell ref="E125:I125"/>
    <mergeCell ref="E126:I126"/>
    <mergeCell ref="B130:I130"/>
    <mergeCell ref="B132:C132"/>
    <mergeCell ref="D132:E132"/>
    <mergeCell ref="H132:I132"/>
    <mergeCell ref="B121:C121"/>
    <mergeCell ref="D121:E121"/>
    <mergeCell ref="H121:I121"/>
    <mergeCell ref="B123:B124"/>
    <mergeCell ref="C123:C124"/>
    <mergeCell ref="D123:D124"/>
    <mergeCell ref="E123:I124"/>
    <mergeCell ref="E113:I113"/>
    <mergeCell ref="E114:I114"/>
    <mergeCell ref="E115:I115"/>
    <mergeCell ref="B118:I118"/>
    <mergeCell ref="B120:C120"/>
    <mergeCell ref="D120:E120"/>
    <mergeCell ref="H120:I120"/>
    <mergeCell ref="B109:C109"/>
    <mergeCell ref="D109:E109"/>
    <mergeCell ref="H109:I109"/>
    <mergeCell ref="B111:B112"/>
    <mergeCell ref="C111:C112"/>
    <mergeCell ref="D111:D112"/>
    <mergeCell ref="E111:I112"/>
    <mergeCell ref="E100:I100"/>
    <mergeCell ref="E101:I101"/>
    <mergeCell ref="E102:I102"/>
    <mergeCell ref="B106:I106"/>
    <mergeCell ref="B108:C108"/>
    <mergeCell ref="D108:E108"/>
    <mergeCell ref="H108:I108"/>
    <mergeCell ref="B96:C96"/>
    <mergeCell ref="D96:E96"/>
    <mergeCell ref="H96:I96"/>
    <mergeCell ref="B98:B99"/>
    <mergeCell ref="C98:C99"/>
    <mergeCell ref="D98:D99"/>
    <mergeCell ref="E98:I99"/>
    <mergeCell ref="E87:I87"/>
    <mergeCell ref="E88:I88"/>
    <mergeCell ref="E89:I89"/>
    <mergeCell ref="B93:I93"/>
    <mergeCell ref="B95:C95"/>
    <mergeCell ref="D95:E95"/>
    <mergeCell ref="H95:I95"/>
    <mergeCell ref="B83:C83"/>
    <mergeCell ref="D83:E83"/>
    <mergeCell ref="H83:I83"/>
    <mergeCell ref="B85:B86"/>
    <mergeCell ref="C85:C86"/>
    <mergeCell ref="D85:D86"/>
    <mergeCell ref="E85:I86"/>
    <mergeCell ref="E73:I73"/>
    <mergeCell ref="E74:I74"/>
    <mergeCell ref="E75:I75"/>
    <mergeCell ref="E76:I76"/>
    <mergeCell ref="B80:I80"/>
    <mergeCell ref="B82:C82"/>
    <mergeCell ref="D82:E82"/>
    <mergeCell ref="H82:I82"/>
    <mergeCell ref="B69:C69"/>
    <mergeCell ref="D69:E69"/>
    <mergeCell ref="H69:I69"/>
    <mergeCell ref="B71:B72"/>
    <mergeCell ref="C71:C72"/>
    <mergeCell ref="D71:D72"/>
    <mergeCell ref="E71:I72"/>
    <mergeCell ref="E61:I61"/>
    <mergeCell ref="E62:I62"/>
    <mergeCell ref="B66:I66"/>
    <mergeCell ref="B68:C68"/>
    <mergeCell ref="D68:E68"/>
    <mergeCell ref="H68:I68"/>
    <mergeCell ref="B57:B58"/>
    <mergeCell ref="C57:C58"/>
    <mergeCell ref="D57:D58"/>
    <mergeCell ref="E57:I58"/>
    <mergeCell ref="E59:I59"/>
    <mergeCell ref="E60:I60"/>
    <mergeCell ref="B54:C54"/>
    <mergeCell ref="D54:E54"/>
    <mergeCell ref="H54:I54"/>
    <mergeCell ref="B55:C55"/>
    <mergeCell ref="D55:E55"/>
    <mergeCell ref="H55:I55"/>
    <mergeCell ref="B46:B47"/>
    <mergeCell ref="C46:C47"/>
    <mergeCell ref="D46:D47"/>
    <mergeCell ref="E46:I46"/>
    <mergeCell ref="E47:I47"/>
    <mergeCell ref="B52:I52"/>
    <mergeCell ref="B42:B43"/>
    <mergeCell ref="C42:C43"/>
    <mergeCell ref="D42:D43"/>
    <mergeCell ref="E42:I43"/>
    <mergeCell ref="B44:B45"/>
    <mergeCell ref="C44:C45"/>
    <mergeCell ref="D44:D45"/>
    <mergeCell ref="E44:I44"/>
    <mergeCell ref="E45:I45"/>
    <mergeCell ref="B39:C39"/>
    <mergeCell ref="D39:E39"/>
    <mergeCell ref="H39:I39"/>
    <mergeCell ref="B40:C40"/>
    <mergeCell ref="D40:E40"/>
    <mergeCell ref="H40:I40"/>
    <mergeCell ref="B32:B33"/>
    <mergeCell ref="C32:C33"/>
    <mergeCell ref="D32:D33"/>
    <mergeCell ref="E32:I32"/>
    <mergeCell ref="E33:I33"/>
    <mergeCell ref="B37:I37"/>
    <mergeCell ref="B28:B29"/>
    <mergeCell ref="C28:C29"/>
    <mergeCell ref="D28:D29"/>
    <mergeCell ref="E28:I29"/>
    <mergeCell ref="B30:B31"/>
    <mergeCell ref="C30:C31"/>
    <mergeCell ref="D30:D31"/>
    <mergeCell ref="E30:I30"/>
    <mergeCell ref="E31:I31"/>
    <mergeCell ref="B26:C26"/>
    <mergeCell ref="D26:E26"/>
    <mergeCell ref="H26:I26"/>
    <mergeCell ref="B17:B18"/>
    <mergeCell ref="C17:C18"/>
    <mergeCell ref="D17:D18"/>
    <mergeCell ref="E17:I17"/>
    <mergeCell ref="E18:I18"/>
    <mergeCell ref="B19:B20"/>
    <mergeCell ref="C19:C20"/>
    <mergeCell ref="D19:D20"/>
    <mergeCell ref="E19:I19"/>
    <mergeCell ref="E20:I20"/>
    <mergeCell ref="B15:B16"/>
    <mergeCell ref="C15:C16"/>
    <mergeCell ref="D15:D16"/>
    <mergeCell ref="E15:I15"/>
    <mergeCell ref="E16:I16"/>
    <mergeCell ref="B23:I23"/>
    <mergeCell ref="B25:C25"/>
    <mergeCell ref="D25:E25"/>
    <mergeCell ref="H25:I25"/>
    <mergeCell ref="B11:B12"/>
    <mergeCell ref="C11:C12"/>
    <mergeCell ref="D11:D12"/>
    <mergeCell ref="E11:I11"/>
    <mergeCell ref="E12:I12"/>
    <mergeCell ref="B13:B14"/>
    <mergeCell ref="C13:C14"/>
    <mergeCell ref="D13:D14"/>
    <mergeCell ref="E13:I13"/>
    <mergeCell ref="E14:I14"/>
    <mergeCell ref="B4:I4"/>
    <mergeCell ref="B6:C6"/>
    <mergeCell ref="D6:E6"/>
    <mergeCell ref="H6:I6"/>
    <mergeCell ref="B7:C7"/>
    <mergeCell ref="D7:E7"/>
    <mergeCell ref="H7:I7"/>
    <mergeCell ref="B9:B10"/>
    <mergeCell ref="C9:C10"/>
    <mergeCell ref="D9:D10"/>
    <mergeCell ref="E9:I10"/>
  </mergeCells>
  <phoneticPr fontId="10"/>
  <dataValidations count="4">
    <dataValidation type="list" allowBlank="1" showInputMessage="1" showErrorMessage="1" sqref="G83 G96 G121 G55 G69 G109" xr:uid="{96B5F7C9-8075-495D-8959-53132526B023}">
      <formula1>"耐震補強工事,非構造部材の耐震対策,防災機能強化,バリアフリー化,アスベスト対策工事,エコキャンパス推進事業"</formula1>
    </dataValidation>
    <dataValidation type="list" allowBlank="1" showInputMessage="1" showErrorMessage="1" sqref="G7 G26 G40" xr:uid="{B87BAD4D-CCA3-4623-B89A-0288A0E74ACC}">
      <formula1>"情報処理関係設備,教育装置,情報通信ネットワーク装置"</formula1>
    </dataValidation>
    <dataValidation showDropDown="1" showInputMessage="1" showErrorMessage="1" sqref="H7:I7 H26:I26 H40:I40 H83:I83 H96:I96 H121:I121 H55:I55 H69:I69 H109:I109 H133:I133" xr:uid="{938EB675-3EF2-4208-B321-B40E6871B4E0}"/>
    <dataValidation type="list" allowBlank="1" showInputMessage="1" showErrorMessage="1" sqref="G133" xr:uid="{7C61E2E7-CE9D-451D-B3CC-EFBA1C5A8ED1}">
      <formula1>"施設環境改善整備事業"</formula1>
    </dataValidation>
  </dataValidations>
  <printOptions horizontalCentered="1"/>
  <pageMargins left="0.59055118110236227" right="0.59055118110236227" top="0.59055118110236227" bottom="0.59055118110236227" header="0.31496062992125984" footer="0.31496062992125984"/>
  <pageSetup paperSize="9" scale="63" fitToHeight="0" orientation="landscape" cellComments="asDisplayed" r:id="rId1"/>
  <rowBreaks count="5" manualBreakCount="5">
    <brk id="21" max="9" man="1"/>
    <brk id="48" max="9" man="1"/>
    <brk id="64" max="9" man="1"/>
    <brk id="91" max="9" man="1"/>
    <brk id="117" max="9"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A657B-4A7D-42F1-98D6-FE62A542026F}">
  <sheetPr>
    <tabColor rgb="FF00B0F0"/>
    <pageSetUpPr fitToPage="1"/>
  </sheetPr>
  <dimension ref="A1:J33"/>
  <sheetViews>
    <sheetView showZeros="0" view="pageBreakPreview" zoomScale="80" zoomScaleNormal="85" zoomScaleSheetLayoutView="80" workbookViewId="0">
      <selection activeCell="C10" sqref="C10:G10"/>
    </sheetView>
  </sheetViews>
  <sheetFormatPr defaultColWidth="9" defaultRowHeight="13"/>
  <cols>
    <col min="1" max="1" width="15.81640625" style="5" bestFit="1" customWidth="1"/>
    <col min="2" max="2" width="12.453125" style="5" bestFit="1" customWidth="1"/>
    <col min="3" max="3" width="12.90625" style="5" customWidth="1"/>
    <col min="4" max="4" width="3.81640625" style="5" bestFit="1" customWidth="1"/>
    <col min="5" max="5" width="12.453125" style="5" bestFit="1" customWidth="1"/>
    <col min="6" max="6" width="12.90625" style="5" customWidth="1"/>
    <col min="7" max="7" width="3.81640625" style="5" bestFit="1" customWidth="1"/>
    <col min="8" max="8" width="10.1796875" style="5" bestFit="1" customWidth="1"/>
    <col min="9" max="9" width="12.90625" style="5" customWidth="1"/>
    <col min="10" max="10" width="3.453125" style="24" bestFit="1" customWidth="1"/>
    <col min="11" max="16384" width="9" style="5"/>
  </cols>
  <sheetData>
    <row r="1" spans="1:10" ht="24.75" customHeight="1">
      <c r="G1" s="510" t="s">
        <v>323</v>
      </c>
      <c r="H1" s="510"/>
      <c r="I1" s="510"/>
      <c r="J1" s="510"/>
    </row>
    <row r="2" spans="1:10" ht="24.75" customHeight="1">
      <c r="A2" s="511" t="s">
        <v>53</v>
      </c>
      <c r="B2" s="511"/>
      <c r="C2" s="511"/>
      <c r="D2" s="511"/>
      <c r="E2" s="511"/>
      <c r="F2" s="511"/>
      <c r="G2" s="511"/>
      <c r="H2" s="511"/>
      <c r="I2" s="511"/>
      <c r="J2" s="511"/>
    </row>
    <row r="3" spans="1:10" ht="13.5" thickBot="1">
      <c r="H3" s="6"/>
      <c r="I3" s="512"/>
      <c r="J3" s="512"/>
    </row>
    <row r="4" spans="1:10" ht="34.5" customHeight="1">
      <c r="A4" s="382" t="s">
        <v>324</v>
      </c>
      <c r="B4" s="513" t="s">
        <v>325</v>
      </c>
      <c r="C4" s="514"/>
      <c r="D4" s="514"/>
      <c r="E4" s="515"/>
      <c r="F4" s="383" t="s">
        <v>3</v>
      </c>
      <c r="G4" s="516" t="s">
        <v>326</v>
      </c>
      <c r="H4" s="517"/>
      <c r="I4" s="517"/>
      <c r="J4" s="518"/>
    </row>
    <row r="5" spans="1:10" ht="34.5" customHeight="1">
      <c r="A5" s="7" t="s">
        <v>0</v>
      </c>
      <c r="B5" s="519" t="s">
        <v>153</v>
      </c>
      <c r="C5" s="520"/>
      <c r="D5" s="520"/>
      <c r="E5" s="520"/>
      <c r="F5" s="520"/>
      <c r="G5" s="520"/>
      <c r="H5" s="520"/>
      <c r="I5" s="520"/>
      <c r="J5" s="521"/>
    </row>
    <row r="6" spans="1:10" ht="34.5" customHeight="1" thickBot="1">
      <c r="A6" s="8" t="s">
        <v>1</v>
      </c>
      <c r="B6" s="522"/>
      <c r="C6" s="523"/>
      <c r="D6" s="523"/>
      <c r="E6" s="523"/>
      <c r="F6" s="523"/>
      <c r="G6" s="523"/>
      <c r="H6" s="523"/>
      <c r="I6" s="523"/>
      <c r="J6" s="524"/>
    </row>
    <row r="7" spans="1:10" ht="34.5" customHeight="1" thickTop="1">
      <c r="A7" s="9" t="s">
        <v>54</v>
      </c>
      <c r="B7" s="525"/>
      <c r="C7" s="526"/>
      <c r="D7" s="526"/>
      <c r="E7" s="527"/>
      <c r="F7" s="528" t="s">
        <v>55</v>
      </c>
      <c r="G7" s="529"/>
      <c r="H7" s="530" t="s">
        <v>327</v>
      </c>
      <c r="I7" s="531"/>
      <c r="J7" s="532"/>
    </row>
    <row r="8" spans="1:10" ht="34.5" customHeight="1">
      <c r="A8" s="10" t="s">
        <v>56</v>
      </c>
      <c r="B8" s="11" t="s">
        <v>57</v>
      </c>
      <c r="C8" s="508" t="s">
        <v>328</v>
      </c>
      <c r="D8" s="508"/>
      <c r="E8" s="508"/>
      <c r="F8" s="508"/>
      <c r="G8" s="509"/>
      <c r="H8" s="11" t="s">
        <v>58</v>
      </c>
      <c r="I8" s="384" t="s">
        <v>329</v>
      </c>
      <c r="J8" s="13" t="s">
        <v>2</v>
      </c>
    </row>
    <row r="9" spans="1:10" ht="34.5" customHeight="1">
      <c r="A9" s="10" t="s">
        <v>59</v>
      </c>
      <c r="B9" s="11" t="s">
        <v>57</v>
      </c>
      <c r="C9" s="508" t="s">
        <v>330</v>
      </c>
      <c r="D9" s="508"/>
      <c r="E9" s="508"/>
      <c r="F9" s="508"/>
      <c r="G9" s="509"/>
      <c r="H9" s="11" t="s">
        <v>58</v>
      </c>
      <c r="I9" s="384" t="s">
        <v>329</v>
      </c>
      <c r="J9" s="13" t="s">
        <v>2</v>
      </c>
    </row>
    <row r="10" spans="1:10" ht="34.5" customHeight="1">
      <c r="A10" s="10" t="s">
        <v>60</v>
      </c>
      <c r="B10" s="11" t="s">
        <v>57</v>
      </c>
      <c r="C10" s="508" t="s">
        <v>331</v>
      </c>
      <c r="D10" s="508"/>
      <c r="E10" s="508"/>
      <c r="F10" s="508"/>
      <c r="G10" s="509"/>
      <c r="H10" s="11" t="s">
        <v>58</v>
      </c>
      <c r="I10" s="384" t="s">
        <v>329</v>
      </c>
      <c r="J10" s="13" t="s">
        <v>2</v>
      </c>
    </row>
    <row r="11" spans="1:10" ht="34.5" customHeight="1">
      <c r="A11" s="10" t="s">
        <v>61</v>
      </c>
      <c r="B11" s="11" t="s">
        <v>57</v>
      </c>
      <c r="C11" s="543"/>
      <c r="D11" s="543"/>
      <c r="E11" s="543"/>
      <c r="F11" s="543"/>
      <c r="G11" s="544"/>
      <c r="H11" s="11" t="s">
        <v>58</v>
      </c>
      <c r="I11" s="12"/>
      <c r="J11" s="13" t="s">
        <v>2</v>
      </c>
    </row>
    <row r="12" spans="1:10" ht="34.5" customHeight="1">
      <c r="A12" s="10" t="s">
        <v>62</v>
      </c>
      <c r="B12" s="11" t="s">
        <v>57</v>
      </c>
      <c r="C12" s="543"/>
      <c r="D12" s="543"/>
      <c r="E12" s="543"/>
      <c r="F12" s="543"/>
      <c r="G12" s="544"/>
      <c r="H12" s="11" t="s">
        <v>58</v>
      </c>
      <c r="I12" s="12"/>
      <c r="J12" s="13" t="s">
        <v>2</v>
      </c>
    </row>
    <row r="13" spans="1:10" ht="35.25" customHeight="1" thickBot="1">
      <c r="A13" s="10" t="s">
        <v>63</v>
      </c>
      <c r="B13" s="14" t="s">
        <v>57</v>
      </c>
      <c r="C13" s="543"/>
      <c r="D13" s="543"/>
      <c r="E13" s="543"/>
      <c r="F13" s="543"/>
      <c r="G13" s="544"/>
      <c r="H13" s="14" t="s">
        <v>58</v>
      </c>
      <c r="I13" s="15"/>
      <c r="J13" s="16" t="s">
        <v>2</v>
      </c>
    </row>
    <row r="14" spans="1:10" ht="35.25" customHeight="1" thickTop="1">
      <c r="A14" s="17" t="s">
        <v>64</v>
      </c>
      <c r="B14" s="545"/>
      <c r="C14" s="545"/>
      <c r="D14" s="545"/>
      <c r="E14" s="545"/>
      <c r="F14" s="545"/>
      <c r="G14" s="545"/>
      <c r="H14" s="545"/>
      <c r="I14" s="545"/>
      <c r="J14" s="546"/>
    </row>
    <row r="15" spans="1:10" ht="34.5" customHeight="1">
      <c r="A15" s="547" t="s">
        <v>332</v>
      </c>
      <c r="B15" s="548"/>
      <c r="C15" s="548"/>
      <c r="D15" s="548"/>
      <c r="E15" s="548"/>
      <c r="F15" s="548"/>
      <c r="G15" s="548"/>
      <c r="H15" s="548"/>
      <c r="I15" s="548"/>
      <c r="J15" s="549"/>
    </row>
    <row r="16" spans="1:10" ht="34.5" customHeight="1">
      <c r="A16" s="547"/>
      <c r="B16" s="548"/>
      <c r="C16" s="548"/>
      <c r="D16" s="548"/>
      <c r="E16" s="548"/>
      <c r="F16" s="548"/>
      <c r="G16" s="548"/>
      <c r="H16" s="548"/>
      <c r="I16" s="548"/>
      <c r="J16" s="549"/>
    </row>
    <row r="17" spans="1:10" ht="34.5" customHeight="1">
      <c r="A17" s="547"/>
      <c r="B17" s="548"/>
      <c r="C17" s="548"/>
      <c r="D17" s="548"/>
      <c r="E17" s="548"/>
      <c r="F17" s="548"/>
      <c r="G17" s="548"/>
      <c r="H17" s="548"/>
      <c r="I17" s="548"/>
      <c r="J17" s="549"/>
    </row>
    <row r="18" spans="1:10" ht="34.5" customHeight="1">
      <c r="A18" s="547"/>
      <c r="B18" s="548"/>
      <c r="C18" s="548"/>
      <c r="D18" s="548"/>
      <c r="E18" s="548"/>
      <c r="F18" s="548"/>
      <c r="G18" s="548"/>
      <c r="H18" s="548"/>
      <c r="I18" s="548"/>
      <c r="J18" s="549"/>
    </row>
    <row r="19" spans="1:10" ht="34.5" customHeight="1">
      <c r="A19" s="547"/>
      <c r="B19" s="548"/>
      <c r="C19" s="548"/>
      <c r="D19" s="548"/>
      <c r="E19" s="548"/>
      <c r="F19" s="548"/>
      <c r="G19" s="548"/>
      <c r="H19" s="548"/>
      <c r="I19" s="548"/>
      <c r="J19" s="549"/>
    </row>
    <row r="20" spans="1:10" ht="34.5" customHeight="1">
      <c r="A20" s="547"/>
      <c r="B20" s="548"/>
      <c r="C20" s="548"/>
      <c r="D20" s="548"/>
      <c r="E20" s="548"/>
      <c r="F20" s="548"/>
      <c r="G20" s="548"/>
      <c r="H20" s="548"/>
      <c r="I20" s="548"/>
      <c r="J20" s="549"/>
    </row>
    <row r="21" spans="1:10" ht="35.25" customHeight="1">
      <c r="A21" s="533" t="s">
        <v>65</v>
      </c>
      <c r="B21" s="534"/>
      <c r="C21" s="534"/>
      <c r="D21" s="534"/>
      <c r="E21" s="534"/>
      <c r="F21" s="534"/>
      <c r="G21" s="534"/>
      <c r="H21" s="534"/>
      <c r="I21" s="534"/>
      <c r="J21" s="535"/>
    </row>
    <row r="22" spans="1:10" ht="35.25" customHeight="1">
      <c r="A22" s="18"/>
      <c r="B22" s="6" t="s">
        <v>66</v>
      </c>
      <c r="C22" s="19"/>
      <c r="D22" s="20" t="s">
        <v>2</v>
      </c>
      <c r="E22" s="6" t="s">
        <v>67</v>
      </c>
      <c r="F22" s="21"/>
      <c r="G22" s="20" t="s">
        <v>2</v>
      </c>
      <c r="H22" s="6" t="s">
        <v>68</v>
      </c>
      <c r="I22" s="22">
        <f>F22-C22</f>
        <v>0</v>
      </c>
      <c r="J22" s="23" t="s">
        <v>2</v>
      </c>
    </row>
    <row r="23" spans="1:10" ht="34.5" customHeight="1">
      <c r="A23" s="536"/>
      <c r="B23" s="537"/>
      <c r="C23" s="537"/>
      <c r="D23" s="537"/>
      <c r="E23" s="537"/>
      <c r="F23" s="537"/>
      <c r="G23" s="537"/>
      <c r="H23" s="537"/>
      <c r="I23" s="537"/>
      <c r="J23" s="538"/>
    </row>
    <row r="24" spans="1:10" ht="34.5" customHeight="1">
      <c r="A24" s="539"/>
      <c r="B24" s="537"/>
      <c r="C24" s="537"/>
      <c r="D24" s="537"/>
      <c r="E24" s="537"/>
      <c r="F24" s="537"/>
      <c r="G24" s="537"/>
      <c r="H24" s="537"/>
      <c r="I24" s="537"/>
      <c r="J24" s="538"/>
    </row>
    <row r="25" spans="1:10" ht="34.5" customHeight="1">
      <c r="A25" s="539"/>
      <c r="B25" s="537"/>
      <c r="C25" s="537"/>
      <c r="D25" s="537"/>
      <c r="E25" s="537"/>
      <c r="F25" s="537"/>
      <c r="G25" s="537"/>
      <c r="H25" s="537"/>
      <c r="I25" s="537"/>
      <c r="J25" s="538"/>
    </row>
    <row r="26" spans="1:10" ht="34.5" customHeight="1">
      <c r="A26" s="539"/>
      <c r="B26" s="537"/>
      <c r="C26" s="537"/>
      <c r="D26" s="537"/>
      <c r="E26" s="537"/>
      <c r="F26" s="537"/>
      <c r="G26" s="537"/>
      <c r="H26" s="537"/>
      <c r="I26" s="537"/>
      <c r="J26" s="538"/>
    </row>
    <row r="27" spans="1:10" ht="34.5" customHeight="1">
      <c r="A27" s="539"/>
      <c r="B27" s="537"/>
      <c r="C27" s="537"/>
      <c r="D27" s="537"/>
      <c r="E27" s="537"/>
      <c r="F27" s="537"/>
      <c r="G27" s="537"/>
      <c r="H27" s="537"/>
      <c r="I27" s="537"/>
      <c r="J27" s="538"/>
    </row>
    <row r="28" spans="1:10" ht="34.5" customHeight="1" thickBot="1">
      <c r="A28" s="540"/>
      <c r="B28" s="541"/>
      <c r="C28" s="541"/>
      <c r="D28" s="541"/>
      <c r="E28" s="541"/>
      <c r="F28" s="541"/>
      <c r="G28" s="541"/>
      <c r="H28" s="541"/>
      <c r="I28" s="541"/>
      <c r="J28" s="542"/>
    </row>
    <row r="29" spans="1:10" ht="28.5" customHeight="1"/>
    <row r="30" spans="1:10" ht="28.5" customHeight="1"/>
    <row r="31" spans="1:10" ht="28.5" customHeight="1"/>
    <row r="32" spans="1:10" ht="28.5" customHeight="1"/>
    <row r="33" ht="28.5" customHeight="1"/>
  </sheetData>
  <mergeCells count="20">
    <mergeCell ref="A21:J21"/>
    <mergeCell ref="A23:J28"/>
    <mergeCell ref="C10:G10"/>
    <mergeCell ref="C11:G11"/>
    <mergeCell ref="C12:G12"/>
    <mergeCell ref="C13:G13"/>
    <mergeCell ref="B14:J14"/>
    <mergeCell ref="A15:J20"/>
    <mergeCell ref="C9:G9"/>
    <mergeCell ref="G1:J1"/>
    <mergeCell ref="A2:J2"/>
    <mergeCell ref="I3:J3"/>
    <mergeCell ref="B4:E4"/>
    <mergeCell ref="G4:J4"/>
    <mergeCell ref="B5:J5"/>
    <mergeCell ref="B6:J6"/>
    <mergeCell ref="B7:E7"/>
    <mergeCell ref="F7:G7"/>
    <mergeCell ref="H7:J7"/>
    <mergeCell ref="C8:G8"/>
  </mergeCells>
  <phoneticPr fontId="10"/>
  <dataValidations count="1">
    <dataValidation type="list" allowBlank="1" showInputMessage="1" showErrorMessage="1" sqref="H7:J7" xr:uid="{235F9492-8F24-404E-BE3D-BC10A148B6BF}">
      <formula1>"納入業者,施工業者,設計業者,耐震診断業者,耐震点検業者,調査分析業者,耐震診断業者及び設計業者,設計業者及び施工業者,耐震診断業者及び施工業者,耐震診断業者・設計業者・施工業者,耐震点検業者及び設計業者,耐震点検業者及び施工業者,耐震点検業者・設計業者・施工業者,調査分析業者及び設計業者,調査分析業者及び施工業者,調査分析業者・設計業者・施工業者"</formula1>
    </dataValidation>
  </dataValidations>
  <printOptions horizontalCentered="1"/>
  <pageMargins left="0.59055118110236227" right="0.39370078740157483" top="0.74803149606299213" bottom="0.35433070866141736" header="0.51181102362204722" footer="0.19685039370078741"/>
  <pageSetup paperSize="9" scale="86" orientation="portrait" cellComments="asDisplayed"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8C030-7055-4B31-B2EB-61D3070E0315}">
  <sheetPr codeName="Sheet14">
    <tabColor rgb="FF00B0F0"/>
    <pageSetUpPr fitToPage="1"/>
  </sheetPr>
  <dimension ref="A1:W222"/>
  <sheetViews>
    <sheetView tabSelected="1" view="pageBreakPreview" zoomScale="70" zoomScaleNormal="70" zoomScaleSheetLayoutView="70" workbookViewId="0">
      <selection activeCell="AB16" sqref="AB16"/>
    </sheetView>
  </sheetViews>
  <sheetFormatPr defaultColWidth="9" defaultRowHeight="13" outlineLevelRow="1"/>
  <cols>
    <col min="1" max="1" width="1.81640625" style="91" customWidth="1"/>
    <col min="2" max="2" width="5.08984375" style="91" customWidth="1"/>
    <col min="3" max="3" width="17.6328125" style="91" customWidth="1"/>
    <col min="4" max="4" width="7.90625" style="91" customWidth="1"/>
    <col min="5" max="15" width="12.6328125" style="91" customWidth="1"/>
    <col min="16" max="16" width="10.81640625" style="91" customWidth="1"/>
    <col min="17" max="17" width="7.90625" style="91" customWidth="1"/>
    <col min="18" max="16384" width="9" style="91"/>
  </cols>
  <sheetData>
    <row r="1" spans="2:20" ht="17.25" customHeight="1">
      <c r="B1" s="87" t="s">
        <v>117</v>
      </c>
      <c r="C1" s="87"/>
      <c r="D1" s="88"/>
      <c r="E1" s="89"/>
      <c r="F1" s="89"/>
      <c r="G1" s="89"/>
      <c r="H1" s="89"/>
      <c r="I1" s="90"/>
    </row>
    <row r="2" spans="2:20" ht="20.25" customHeight="1">
      <c r="B2" s="87" t="s">
        <v>118</v>
      </c>
      <c r="C2" s="87"/>
      <c r="D2" s="88"/>
      <c r="E2" s="89"/>
      <c r="F2" s="89"/>
      <c r="G2" s="89"/>
      <c r="H2" s="89"/>
      <c r="I2" s="90"/>
    </row>
    <row r="3" spans="2:20" ht="17.25" customHeight="1">
      <c r="B3" s="552" t="s">
        <v>346</v>
      </c>
      <c r="C3" s="552"/>
      <c r="D3" s="552"/>
      <c r="E3" s="552"/>
      <c r="F3" s="552"/>
      <c r="G3" s="552"/>
      <c r="H3" s="552"/>
      <c r="I3" s="92"/>
    </row>
    <row r="4" spans="2:20" s="97" customFormat="1">
      <c r="B4" s="93"/>
      <c r="C4" s="94"/>
      <c r="D4" s="94"/>
      <c r="E4" s="95"/>
      <c r="F4" s="95"/>
      <c r="G4" s="95"/>
      <c r="H4" s="95"/>
      <c r="I4" s="96"/>
      <c r="R4"/>
      <c r="S4"/>
      <c r="T4"/>
    </row>
    <row r="5" spans="2:20" s="97" customFormat="1">
      <c r="B5" s="93"/>
      <c r="C5" s="94"/>
      <c r="D5" s="94"/>
      <c r="E5" s="95"/>
      <c r="F5" s="95"/>
      <c r="G5" s="95"/>
      <c r="H5" s="95"/>
      <c r="I5" s="96"/>
      <c r="R5"/>
      <c r="S5"/>
      <c r="T5"/>
    </row>
    <row r="6" spans="2:20" s="97" customFormat="1" ht="13.5" customHeight="1">
      <c r="B6" s="93"/>
      <c r="C6" s="94"/>
      <c r="D6" s="94"/>
      <c r="E6" s="95"/>
      <c r="F6" s="95"/>
      <c r="G6" s="95"/>
      <c r="H6" s="95"/>
      <c r="I6" s="96"/>
      <c r="R6"/>
      <c r="S6"/>
      <c r="T6"/>
    </row>
    <row r="7" spans="2:20" s="97" customFormat="1" ht="13.5" customHeight="1">
      <c r="B7" s="93"/>
      <c r="C7" s="94"/>
      <c r="D7" s="94"/>
      <c r="E7" s="95"/>
      <c r="F7" s="95"/>
      <c r="G7" s="95"/>
      <c r="H7" s="95"/>
      <c r="I7" s="96"/>
      <c r="R7"/>
      <c r="S7"/>
      <c r="T7"/>
    </row>
    <row r="8" spans="2:20" s="97" customFormat="1">
      <c r="B8" s="93"/>
      <c r="C8" s="94"/>
      <c r="D8" s="94"/>
      <c r="E8" s="95"/>
      <c r="F8" s="95"/>
      <c r="G8" s="95"/>
      <c r="H8" s="95"/>
      <c r="I8" s="96"/>
      <c r="R8"/>
      <c r="S8"/>
      <c r="T8"/>
    </row>
    <row r="9" spans="2:20" s="97" customFormat="1">
      <c r="B9" s="93"/>
      <c r="C9" s="94"/>
      <c r="D9" s="94"/>
      <c r="E9" s="95"/>
      <c r="F9" s="95"/>
      <c r="G9" s="95"/>
      <c r="H9" s="95"/>
      <c r="I9" s="96"/>
      <c r="R9"/>
      <c r="S9"/>
      <c r="T9"/>
    </row>
    <row r="10" spans="2:20" s="97" customFormat="1">
      <c r="B10" s="93"/>
      <c r="C10" s="94"/>
      <c r="D10" s="94"/>
      <c r="E10" s="95"/>
      <c r="F10" s="95"/>
      <c r="G10" s="95"/>
      <c r="H10" s="95"/>
      <c r="I10" s="96"/>
      <c r="R10"/>
      <c r="S10"/>
      <c r="T10"/>
    </row>
    <row r="11" spans="2:20" s="97" customFormat="1">
      <c r="B11" s="93"/>
      <c r="C11" s="94"/>
      <c r="D11" s="94"/>
      <c r="E11" s="95"/>
      <c r="F11" s="95"/>
      <c r="G11" s="95"/>
      <c r="H11" s="95"/>
      <c r="I11" s="96"/>
      <c r="R11"/>
      <c r="S11"/>
      <c r="T11"/>
    </row>
    <row r="12" spans="2:20" s="97" customFormat="1">
      <c r="B12" s="93"/>
      <c r="C12" s="94"/>
      <c r="D12" s="94"/>
      <c r="E12" s="95"/>
      <c r="F12" s="95"/>
      <c r="G12" s="95"/>
      <c r="H12" s="95"/>
      <c r="I12" s="96"/>
      <c r="R12"/>
      <c r="S12"/>
      <c r="T12"/>
    </row>
    <row r="13" spans="2:20" s="97" customFormat="1">
      <c r="B13" s="93"/>
      <c r="C13" s="94"/>
      <c r="D13" s="94"/>
      <c r="E13" s="95"/>
      <c r="F13" s="95"/>
      <c r="G13" s="95"/>
      <c r="H13" s="95"/>
      <c r="I13" s="96"/>
      <c r="R13"/>
      <c r="S13"/>
      <c r="T13"/>
    </row>
    <row r="14" spans="2:20" s="97" customFormat="1">
      <c r="B14" s="93"/>
      <c r="C14" s="94"/>
      <c r="D14" s="94"/>
      <c r="E14" s="95"/>
      <c r="F14" s="95"/>
      <c r="G14" s="95"/>
      <c r="H14" s="95"/>
      <c r="I14" s="96"/>
    </row>
    <row r="15" spans="2:20" s="97" customFormat="1">
      <c r="B15" s="93"/>
      <c r="C15" s="94"/>
      <c r="D15" s="94"/>
      <c r="E15" s="95"/>
      <c r="F15" s="95"/>
      <c r="G15" s="95"/>
      <c r="H15" s="95"/>
      <c r="I15" s="96"/>
    </row>
    <row r="16" spans="2:20" s="97" customFormat="1">
      <c r="B16" s="98"/>
      <c r="C16" s="96"/>
      <c r="D16" s="96"/>
      <c r="E16" s="98"/>
      <c r="F16" s="98"/>
      <c r="G16" s="96"/>
      <c r="H16" s="96"/>
      <c r="I16" s="96"/>
    </row>
    <row r="17" spans="1:21" s="97" customFormat="1">
      <c r="B17" s="98"/>
      <c r="C17" s="96"/>
      <c r="D17" s="96"/>
      <c r="E17" s="98"/>
      <c r="F17" s="98"/>
      <c r="G17" s="96"/>
      <c r="H17" s="96"/>
      <c r="I17" s="96"/>
    </row>
    <row r="18" spans="1:21" s="97" customFormat="1">
      <c r="B18" s="98"/>
      <c r="C18" s="96"/>
      <c r="D18" s="96"/>
      <c r="E18" s="98"/>
      <c r="F18" s="98"/>
      <c r="G18" s="96"/>
      <c r="H18" s="96"/>
      <c r="I18" s="96"/>
    </row>
    <row r="19" spans="1:21" s="97" customFormat="1" ht="30.9" customHeight="1">
      <c r="A19" s="99"/>
      <c r="B19" s="100" t="s">
        <v>119</v>
      </c>
      <c r="C19" s="101"/>
      <c r="D19" s="102"/>
      <c r="E19" s="103"/>
      <c r="F19" s="103"/>
      <c r="G19" s="104"/>
      <c r="H19" s="104"/>
      <c r="I19" s="104"/>
      <c r="J19" s="99"/>
      <c r="K19" s="99"/>
      <c r="L19" s="99"/>
      <c r="M19" s="99"/>
      <c r="N19" s="99"/>
      <c r="O19" s="99"/>
      <c r="P19" s="99"/>
      <c r="Q19" s="99"/>
    </row>
    <row r="20" spans="1:21" s="97" customFormat="1" ht="30.9" customHeight="1">
      <c r="A20" s="99"/>
      <c r="B20" s="100"/>
      <c r="C20" s="101"/>
      <c r="D20" s="102"/>
      <c r="E20" s="103"/>
      <c r="F20" s="103"/>
      <c r="G20" s="104"/>
      <c r="H20" s="104"/>
      <c r="I20" s="104"/>
      <c r="J20" s="99"/>
      <c r="K20" s="99"/>
      <c r="L20" s="99"/>
      <c r="M20" s="99"/>
      <c r="N20" s="99"/>
      <c r="O20" s="99"/>
      <c r="P20" s="99"/>
      <c r="Q20" s="99"/>
    </row>
    <row r="21" spans="1:21" ht="30" customHeight="1" thickBot="1">
      <c r="A21" s="99"/>
      <c r="B21" s="105" t="s">
        <v>120</v>
      </c>
      <c r="C21" s="105"/>
      <c r="D21" s="106"/>
      <c r="E21" s="101"/>
      <c r="F21" s="101"/>
      <c r="G21" s="101"/>
      <c r="H21" s="101"/>
      <c r="I21" s="101"/>
      <c r="J21" s="101"/>
      <c r="K21" s="101"/>
      <c r="L21" s="101"/>
      <c r="M21" s="101"/>
      <c r="N21" s="550" t="s">
        <v>121</v>
      </c>
      <c r="O21" s="551"/>
      <c r="P21" s="107"/>
      <c r="Q21" s="99"/>
    </row>
    <row r="22" spans="1:21" ht="18" customHeight="1" thickTop="1" thickBot="1">
      <c r="A22" s="99"/>
      <c r="B22" s="561"/>
      <c r="C22" s="562"/>
      <c r="D22" s="567" t="s">
        <v>122</v>
      </c>
      <c r="E22" s="570" t="s">
        <v>123</v>
      </c>
      <c r="F22" s="570" t="s">
        <v>124</v>
      </c>
      <c r="G22" s="571" t="s">
        <v>125</v>
      </c>
      <c r="H22" s="572"/>
      <c r="I22" s="572"/>
      <c r="J22" s="572"/>
      <c r="K22" s="572"/>
      <c r="L22" s="572"/>
      <c r="M22" s="572"/>
      <c r="N22" s="572"/>
      <c r="O22" s="573"/>
      <c r="P22" s="99"/>
      <c r="Q22" s="99"/>
      <c r="R22" s="553" t="s">
        <v>126</v>
      </c>
      <c r="S22" s="554"/>
      <c r="T22" s="554"/>
      <c r="U22" s="554"/>
    </row>
    <row r="23" spans="1:21" ht="18" customHeight="1" thickBot="1">
      <c r="A23" s="99"/>
      <c r="B23" s="563"/>
      <c r="C23" s="564"/>
      <c r="D23" s="568"/>
      <c r="E23" s="568"/>
      <c r="F23" s="568"/>
      <c r="G23" s="574" t="s">
        <v>127</v>
      </c>
      <c r="H23" s="575" t="s">
        <v>128</v>
      </c>
      <c r="I23" s="576"/>
      <c r="J23" s="576"/>
      <c r="K23" s="576"/>
      <c r="L23" s="576"/>
      <c r="M23" s="576"/>
      <c r="N23" s="577"/>
      <c r="O23" s="578" t="s">
        <v>129</v>
      </c>
      <c r="P23" s="107"/>
      <c r="Q23" s="99"/>
      <c r="R23" s="580" t="s">
        <v>130</v>
      </c>
      <c r="S23" s="553" t="s">
        <v>131</v>
      </c>
      <c r="T23" s="553" t="s">
        <v>132</v>
      </c>
      <c r="U23" s="553" t="s">
        <v>133</v>
      </c>
    </row>
    <row r="24" spans="1:21" ht="16.5" customHeight="1" thickBot="1">
      <c r="A24" s="99"/>
      <c r="B24" s="563"/>
      <c r="C24" s="564"/>
      <c r="D24" s="568"/>
      <c r="E24" s="568"/>
      <c r="F24" s="568"/>
      <c r="G24" s="568"/>
      <c r="H24" s="108"/>
      <c r="I24" s="555" t="s">
        <v>134</v>
      </c>
      <c r="J24" s="556"/>
      <c r="K24" s="557" t="s">
        <v>135</v>
      </c>
      <c r="L24" s="558"/>
      <c r="M24" s="559" t="s">
        <v>136</v>
      </c>
      <c r="N24" s="560"/>
      <c r="O24" s="579"/>
      <c r="P24" s="107"/>
      <c r="Q24" s="99"/>
      <c r="R24" s="580"/>
      <c r="S24" s="554"/>
      <c r="T24" s="554"/>
      <c r="U24" s="554"/>
    </row>
    <row r="25" spans="1:21" ht="31.5" customHeight="1">
      <c r="A25" s="99"/>
      <c r="B25" s="563"/>
      <c r="C25" s="564"/>
      <c r="D25" s="568"/>
      <c r="E25" s="568"/>
      <c r="F25" s="568"/>
      <c r="G25" s="568"/>
      <c r="H25" s="109" t="s">
        <v>137</v>
      </c>
      <c r="I25" s="110" t="s">
        <v>138</v>
      </c>
      <c r="J25" s="111" t="s">
        <v>139</v>
      </c>
      <c r="K25" s="112" t="s">
        <v>140</v>
      </c>
      <c r="L25" s="113" t="s">
        <v>141</v>
      </c>
      <c r="M25" s="114" t="s">
        <v>140</v>
      </c>
      <c r="N25" s="115" t="s">
        <v>141</v>
      </c>
      <c r="O25" s="579"/>
      <c r="P25" s="107"/>
      <c r="Q25" s="99"/>
      <c r="R25" s="580"/>
      <c r="S25" s="554"/>
      <c r="T25" s="554"/>
      <c r="U25" s="554"/>
    </row>
    <row r="26" spans="1:21" ht="17.25" customHeight="1" thickBot="1">
      <c r="A26" s="99"/>
      <c r="B26" s="565"/>
      <c r="C26" s="566"/>
      <c r="D26" s="569"/>
      <c r="E26" s="116" t="s">
        <v>142</v>
      </c>
      <c r="F26" s="117" t="s">
        <v>143</v>
      </c>
      <c r="G26" s="117" t="s">
        <v>144</v>
      </c>
      <c r="H26" s="116" t="s">
        <v>145</v>
      </c>
      <c r="I26" s="118" t="s">
        <v>146</v>
      </c>
      <c r="J26" s="119" t="s">
        <v>147</v>
      </c>
      <c r="K26" s="120" t="s">
        <v>148</v>
      </c>
      <c r="L26" s="121" t="s">
        <v>149</v>
      </c>
      <c r="M26" s="122" t="s">
        <v>150</v>
      </c>
      <c r="N26" s="123" t="s">
        <v>151</v>
      </c>
      <c r="O26" s="124" t="s">
        <v>152</v>
      </c>
      <c r="P26" s="99"/>
      <c r="Q26" s="99"/>
      <c r="R26" s="580"/>
      <c r="S26" s="554"/>
      <c r="T26" s="554"/>
      <c r="U26" s="554"/>
    </row>
    <row r="27" spans="1:21" ht="17.25" customHeight="1">
      <c r="A27" s="99"/>
      <c r="B27" s="586" t="s">
        <v>153</v>
      </c>
      <c r="C27" s="587"/>
      <c r="D27" s="125"/>
      <c r="E27" s="126"/>
      <c r="F27" s="127">
        <f>E27-G27</f>
        <v>0</v>
      </c>
      <c r="G27" s="128"/>
      <c r="H27" s="129">
        <f>SUM(I27:N27)</f>
        <v>0</v>
      </c>
      <c r="I27" s="130"/>
      <c r="J27" s="131"/>
      <c r="K27" s="132"/>
      <c r="L27" s="133"/>
      <c r="M27" s="134"/>
      <c r="N27" s="135"/>
      <c r="O27" s="136">
        <f>G27-H27</f>
        <v>0</v>
      </c>
      <c r="P27" s="99"/>
      <c r="Q27" s="99"/>
      <c r="R27" s="554" t="str">
        <f>IF(COUNTA(E27:E29,G27:G29,I27:N29)=0,"OK",IF(COUNTIF(D27:D29,"○")=1,"OK","エラー"))</f>
        <v>OK</v>
      </c>
      <c r="S27" s="137" t="str">
        <f>IF(COUNTA(G27,I27:N27)&gt;=1,IF(E27&lt;=0,"エラー","OK"),"OK")</f>
        <v>OK</v>
      </c>
      <c r="T27" s="137" t="str">
        <f>IF(F27&lt;0,"エラー","OK")</f>
        <v>OK</v>
      </c>
      <c r="U27" s="137" t="str">
        <f>IF(O27&lt;0,"エラー","OK")</f>
        <v>OK</v>
      </c>
    </row>
    <row r="28" spans="1:21" ht="17.25" customHeight="1">
      <c r="A28" s="99"/>
      <c r="B28" s="588" t="s">
        <v>154</v>
      </c>
      <c r="C28" s="589"/>
      <c r="D28" s="138"/>
      <c r="E28" s="139"/>
      <c r="F28" s="140">
        <f>E28-G28</f>
        <v>0</v>
      </c>
      <c r="G28" s="139"/>
      <c r="H28" s="141">
        <f>SUM(I28:N28)</f>
        <v>0</v>
      </c>
      <c r="I28" s="142"/>
      <c r="J28" s="143"/>
      <c r="K28" s="144"/>
      <c r="L28" s="145"/>
      <c r="M28" s="146"/>
      <c r="N28" s="147"/>
      <c r="O28" s="148">
        <f>G28-H28</f>
        <v>0</v>
      </c>
      <c r="P28" s="99"/>
      <c r="Q28" s="99"/>
      <c r="R28" s="554"/>
      <c r="S28" s="137" t="str">
        <f>IF(COUNTA(G28,I28:N28)&gt;=1,IF(E28&lt;=0,"エラー","OK"),"OK")</f>
        <v>OK</v>
      </c>
      <c r="T28" s="137" t="str">
        <f>IF(F28&lt;0,"エラー","OK")</f>
        <v>OK</v>
      </c>
      <c r="U28" s="137" t="str">
        <f>IF(O28&lt;0,"エラー","OK")</f>
        <v>OK</v>
      </c>
    </row>
    <row r="29" spans="1:21" ht="17.25" customHeight="1" thickBot="1">
      <c r="A29" s="99"/>
      <c r="B29" s="590" t="s">
        <v>155</v>
      </c>
      <c r="C29" s="591"/>
      <c r="D29" s="149"/>
      <c r="E29" s="150"/>
      <c r="F29" s="151">
        <f>E29-G29</f>
        <v>0</v>
      </c>
      <c r="G29" s="152"/>
      <c r="H29" s="153">
        <f>SUM(I29:N29)</f>
        <v>0</v>
      </c>
      <c r="I29" s="154"/>
      <c r="J29" s="155"/>
      <c r="K29" s="156"/>
      <c r="L29" s="157"/>
      <c r="M29" s="158"/>
      <c r="N29" s="159"/>
      <c r="O29" s="160">
        <f>G29-H29</f>
        <v>0</v>
      </c>
      <c r="P29" s="99"/>
      <c r="Q29" s="99"/>
      <c r="R29" s="554"/>
      <c r="S29" s="137" t="str">
        <f>IF(COUNTA(G29,I29:N29)&gt;=1,IF(E29&lt;=0,"エラー","OK"),"OK")</f>
        <v>OK</v>
      </c>
      <c r="T29" s="137" t="str">
        <f>IF(F29&lt;0,"エラー","OK")</f>
        <v>OK</v>
      </c>
      <c r="U29" s="137" t="str">
        <f>IF(O29&lt;0,"エラー","OK")</f>
        <v>OK</v>
      </c>
    </row>
    <row r="30" spans="1:21" ht="17.25" customHeight="1" thickBot="1">
      <c r="A30" s="99"/>
      <c r="B30" s="592" t="s">
        <v>156</v>
      </c>
      <c r="C30" s="593"/>
      <c r="D30" s="161"/>
      <c r="E30" s="162">
        <f t="shared" ref="E30:O30" si="0">SUM(E27:E29)</f>
        <v>0</v>
      </c>
      <c r="F30" s="162">
        <f>SUM(F27:F29)</f>
        <v>0</v>
      </c>
      <c r="G30" s="162">
        <f t="shared" si="0"/>
        <v>0</v>
      </c>
      <c r="H30" s="163">
        <f t="shared" si="0"/>
        <v>0</v>
      </c>
      <c r="I30" s="164">
        <f t="shared" si="0"/>
        <v>0</v>
      </c>
      <c r="J30" s="165">
        <f t="shared" si="0"/>
        <v>0</v>
      </c>
      <c r="K30" s="166">
        <f t="shared" si="0"/>
        <v>0</v>
      </c>
      <c r="L30" s="167">
        <f t="shared" si="0"/>
        <v>0</v>
      </c>
      <c r="M30" s="168">
        <f t="shared" si="0"/>
        <v>0</v>
      </c>
      <c r="N30" s="169">
        <f t="shared" si="0"/>
        <v>0</v>
      </c>
      <c r="O30" s="170">
        <f t="shared" si="0"/>
        <v>0</v>
      </c>
      <c r="P30" s="99"/>
      <c r="Q30" s="99"/>
    </row>
    <row r="31" spans="1:21" ht="3.75" customHeight="1" thickTop="1">
      <c r="A31" s="99"/>
      <c r="B31" s="171"/>
      <c r="C31" s="171"/>
      <c r="D31" s="171"/>
      <c r="E31" s="172"/>
      <c r="F31" s="172"/>
      <c r="G31" s="172"/>
      <c r="H31" s="172"/>
      <c r="I31" s="172"/>
      <c r="J31" s="172"/>
      <c r="K31" s="173"/>
      <c r="L31" s="174"/>
      <c r="M31" s="172"/>
      <c r="N31" s="172"/>
      <c r="O31" s="172"/>
      <c r="P31" s="99"/>
      <c r="Q31" s="99"/>
    </row>
    <row r="32" spans="1:21" ht="4.5" customHeight="1" thickBot="1">
      <c r="A32" s="99"/>
      <c r="B32" s="171"/>
      <c r="C32" s="171"/>
      <c r="D32" s="171"/>
      <c r="E32" s="172"/>
      <c r="F32" s="172"/>
      <c r="G32" s="172"/>
      <c r="H32" s="172"/>
      <c r="I32" s="172"/>
      <c r="J32" s="172"/>
      <c r="K32" s="175"/>
      <c r="L32" s="176"/>
      <c r="M32" s="172"/>
      <c r="N32" s="172"/>
      <c r="O32" s="172"/>
      <c r="P32" s="99"/>
      <c r="Q32" s="99"/>
    </row>
    <row r="33" spans="1:22" ht="17.25" customHeight="1">
      <c r="A33" s="99"/>
      <c r="B33" s="171"/>
      <c r="C33" s="171"/>
      <c r="D33" s="171"/>
      <c r="E33" s="172"/>
      <c r="F33" s="172"/>
      <c r="G33" s="172"/>
      <c r="H33" s="594" t="s">
        <v>157</v>
      </c>
      <c r="I33" s="594"/>
      <c r="J33" s="594"/>
      <c r="K33" s="594"/>
      <c r="L33" s="594"/>
      <c r="M33" s="594"/>
      <c r="N33" s="594"/>
      <c r="O33" s="594"/>
      <c r="P33" s="99"/>
      <c r="Q33" s="99"/>
    </row>
    <row r="34" spans="1:22" ht="17.25" customHeight="1" thickBot="1">
      <c r="A34" s="99"/>
      <c r="B34" s="171"/>
      <c r="C34" s="171"/>
      <c r="D34" s="171"/>
      <c r="E34" s="172"/>
      <c r="F34" s="172"/>
      <c r="G34" s="172"/>
      <c r="H34" s="581" t="s">
        <v>158</v>
      </c>
      <c r="I34" s="581"/>
      <c r="J34" s="581"/>
      <c r="K34" s="581"/>
      <c r="L34" s="581"/>
      <c r="M34" s="581"/>
      <c r="N34" s="581"/>
      <c r="O34" s="581"/>
      <c r="P34" s="99"/>
      <c r="Q34" s="99"/>
    </row>
    <row r="35" spans="1:22" ht="17.25" customHeight="1" thickTop="1" thickBot="1">
      <c r="A35" s="99"/>
      <c r="B35" s="171"/>
      <c r="C35" s="171"/>
      <c r="D35" s="171"/>
      <c r="E35" s="172"/>
      <c r="F35" s="172"/>
      <c r="G35" s="172"/>
      <c r="H35" s="172"/>
      <c r="I35" s="177"/>
      <c r="J35" s="582" t="s">
        <v>159</v>
      </c>
      <c r="K35" s="582"/>
      <c r="L35" s="582" t="s">
        <v>160</v>
      </c>
      <c r="M35" s="583"/>
      <c r="N35" s="172"/>
      <c r="O35" s="172"/>
      <c r="P35" s="99"/>
      <c r="Q35" s="99"/>
    </row>
    <row r="36" spans="1:22" ht="17.25" customHeight="1">
      <c r="A36" s="99"/>
      <c r="B36" s="171"/>
      <c r="C36" s="171"/>
      <c r="D36" s="171"/>
      <c r="E36" s="172"/>
      <c r="F36" s="172"/>
      <c r="G36" s="172"/>
      <c r="H36" s="172"/>
      <c r="I36" s="178" t="s">
        <v>153</v>
      </c>
      <c r="J36" s="584"/>
      <c r="K36" s="584"/>
      <c r="L36" s="584"/>
      <c r="M36" s="585"/>
      <c r="N36" s="172"/>
      <c r="O36" s="172"/>
      <c r="P36" s="99"/>
      <c r="Q36" s="99"/>
    </row>
    <row r="37" spans="1:22" ht="17.25" customHeight="1">
      <c r="A37" s="99"/>
      <c r="B37" s="171"/>
      <c r="C37" s="171"/>
      <c r="D37" s="171"/>
      <c r="E37" s="172"/>
      <c r="F37" s="172"/>
      <c r="G37" s="172"/>
      <c r="H37" s="172"/>
      <c r="I37" s="178" t="s">
        <v>154</v>
      </c>
      <c r="J37" s="584"/>
      <c r="K37" s="584"/>
      <c r="L37" s="584"/>
      <c r="M37" s="585"/>
      <c r="N37" s="172"/>
      <c r="O37" s="172"/>
      <c r="P37" s="99"/>
      <c r="Q37" s="99"/>
    </row>
    <row r="38" spans="1:22" ht="17.25" customHeight="1" thickBot="1">
      <c r="A38" s="99"/>
      <c r="B38" s="171"/>
      <c r="C38" s="171"/>
      <c r="D38" s="171"/>
      <c r="E38" s="172"/>
      <c r="F38" s="172"/>
      <c r="G38" s="172"/>
      <c r="H38" s="172"/>
      <c r="I38" s="179" t="s">
        <v>155</v>
      </c>
      <c r="J38" s="595"/>
      <c r="K38" s="595"/>
      <c r="L38" s="595"/>
      <c r="M38" s="596"/>
      <c r="N38" s="172"/>
      <c r="O38" s="172"/>
      <c r="P38" s="99"/>
      <c r="Q38" s="99"/>
    </row>
    <row r="39" spans="1:22" ht="17.25" customHeight="1" thickTop="1">
      <c r="A39" s="99"/>
      <c r="B39" s="171"/>
      <c r="C39" s="171"/>
      <c r="D39" s="171"/>
      <c r="E39" s="172"/>
      <c r="F39" s="172"/>
      <c r="G39" s="172"/>
      <c r="H39" s="172"/>
      <c r="I39" s="172"/>
      <c r="J39" s="172"/>
      <c r="K39" s="172"/>
      <c r="L39" s="172"/>
      <c r="M39" s="172"/>
      <c r="N39" s="172"/>
      <c r="O39" s="172"/>
      <c r="P39" s="99"/>
      <c r="Q39" s="99"/>
    </row>
    <row r="40" spans="1:22" ht="12.75" customHeight="1">
      <c r="A40" s="99"/>
      <c r="B40" s="171"/>
      <c r="C40" s="171"/>
      <c r="D40" s="171"/>
      <c r="E40" s="172"/>
      <c r="F40" s="172"/>
      <c r="G40" s="172"/>
      <c r="H40" s="172"/>
      <c r="I40" s="172"/>
      <c r="J40" s="172"/>
      <c r="K40" s="172"/>
      <c r="L40" s="172"/>
      <c r="M40" s="172"/>
      <c r="N40" s="172"/>
      <c r="O40" s="172"/>
      <c r="P40" s="99"/>
      <c r="Q40" s="99"/>
    </row>
    <row r="41" spans="1:22" s="90" customFormat="1" ht="30" customHeight="1" thickBot="1">
      <c r="A41" s="180"/>
      <c r="B41" s="181" t="s">
        <v>161</v>
      </c>
      <c r="C41" s="182"/>
      <c r="D41" s="182"/>
      <c r="E41" s="182"/>
      <c r="F41" s="182"/>
      <c r="G41" s="182"/>
      <c r="H41" s="182"/>
      <c r="I41" s="182"/>
      <c r="J41" s="182"/>
      <c r="K41" s="182"/>
      <c r="L41" s="182"/>
      <c r="M41" s="182"/>
      <c r="N41" s="183"/>
      <c r="O41" s="184" t="s">
        <v>121</v>
      </c>
      <c r="P41" s="182"/>
      <c r="Q41" s="180"/>
    </row>
    <row r="42" spans="1:22" ht="18" customHeight="1" thickTop="1" thickBot="1">
      <c r="A42" s="99"/>
      <c r="B42" s="561"/>
      <c r="C42" s="562"/>
      <c r="D42" s="567" t="s">
        <v>122</v>
      </c>
      <c r="E42" s="597" t="s">
        <v>123</v>
      </c>
      <c r="F42" s="570" t="s">
        <v>124</v>
      </c>
      <c r="G42" s="571" t="s">
        <v>125</v>
      </c>
      <c r="H42" s="572"/>
      <c r="I42" s="572"/>
      <c r="J42" s="572"/>
      <c r="K42" s="572"/>
      <c r="L42" s="572"/>
      <c r="M42" s="572"/>
      <c r="N42" s="572"/>
      <c r="O42" s="573"/>
      <c r="P42" s="99"/>
      <c r="Q42" s="99"/>
      <c r="R42" s="553" t="s">
        <v>126</v>
      </c>
      <c r="S42" s="553"/>
      <c r="T42" s="553"/>
      <c r="U42" s="553"/>
      <c r="V42" s="553"/>
    </row>
    <row r="43" spans="1:22" ht="18" customHeight="1" thickBot="1">
      <c r="A43" s="99"/>
      <c r="B43" s="563"/>
      <c r="C43" s="564"/>
      <c r="D43" s="568"/>
      <c r="E43" s="568"/>
      <c r="F43" s="568"/>
      <c r="G43" s="574" t="s">
        <v>127</v>
      </c>
      <c r="H43" s="575" t="s">
        <v>128</v>
      </c>
      <c r="I43" s="576"/>
      <c r="J43" s="576"/>
      <c r="K43" s="576"/>
      <c r="L43" s="576"/>
      <c r="M43" s="576"/>
      <c r="N43" s="577"/>
      <c r="O43" s="578" t="s">
        <v>129</v>
      </c>
      <c r="P43" s="107"/>
      <c r="Q43" s="99"/>
      <c r="R43" s="580" t="s">
        <v>130</v>
      </c>
      <c r="S43" s="553" t="s">
        <v>131</v>
      </c>
      <c r="T43" s="553" t="s">
        <v>132</v>
      </c>
      <c r="U43" s="553" t="s">
        <v>133</v>
      </c>
      <c r="V43" s="553" t="s">
        <v>162</v>
      </c>
    </row>
    <row r="44" spans="1:22" ht="15" customHeight="1" thickBot="1">
      <c r="A44" s="99"/>
      <c r="B44" s="563"/>
      <c r="C44" s="564"/>
      <c r="D44" s="568"/>
      <c r="E44" s="568"/>
      <c r="F44" s="568"/>
      <c r="G44" s="568"/>
      <c r="H44" s="108"/>
      <c r="I44" s="555" t="s">
        <v>134</v>
      </c>
      <c r="J44" s="556"/>
      <c r="K44" s="557" t="s">
        <v>135</v>
      </c>
      <c r="L44" s="558"/>
      <c r="M44" s="559" t="s">
        <v>136</v>
      </c>
      <c r="N44" s="560"/>
      <c r="O44" s="579"/>
      <c r="P44" s="107"/>
      <c r="Q44" s="99"/>
      <c r="R44" s="580"/>
      <c r="S44" s="554"/>
      <c r="T44" s="554"/>
      <c r="U44" s="554"/>
      <c r="V44" s="554"/>
    </row>
    <row r="45" spans="1:22" ht="33.75" customHeight="1">
      <c r="A45" s="99"/>
      <c r="B45" s="563"/>
      <c r="C45" s="564"/>
      <c r="D45" s="568"/>
      <c r="E45" s="568"/>
      <c r="F45" s="568"/>
      <c r="G45" s="568"/>
      <c r="H45" s="109" t="s">
        <v>137</v>
      </c>
      <c r="I45" s="110" t="s">
        <v>138</v>
      </c>
      <c r="J45" s="111" t="s">
        <v>139</v>
      </c>
      <c r="K45" s="112" t="s">
        <v>140</v>
      </c>
      <c r="L45" s="113" t="s">
        <v>141</v>
      </c>
      <c r="M45" s="114" t="s">
        <v>140</v>
      </c>
      <c r="N45" s="115" t="s">
        <v>141</v>
      </c>
      <c r="O45" s="579"/>
      <c r="P45" s="107"/>
      <c r="Q45" s="99"/>
      <c r="R45" s="580"/>
      <c r="S45" s="554"/>
      <c r="T45" s="554"/>
      <c r="U45" s="554"/>
      <c r="V45" s="554"/>
    </row>
    <row r="46" spans="1:22" ht="17.25" customHeight="1" thickBot="1">
      <c r="A46" s="99"/>
      <c r="B46" s="565"/>
      <c r="C46" s="566"/>
      <c r="D46" s="569"/>
      <c r="E46" s="116" t="s">
        <v>142</v>
      </c>
      <c r="F46" s="117" t="s">
        <v>143</v>
      </c>
      <c r="G46" s="117" t="s">
        <v>144</v>
      </c>
      <c r="H46" s="116" t="s">
        <v>145</v>
      </c>
      <c r="I46" s="118" t="s">
        <v>146</v>
      </c>
      <c r="J46" s="119" t="s">
        <v>147</v>
      </c>
      <c r="K46" s="120" t="s">
        <v>148</v>
      </c>
      <c r="L46" s="121" t="s">
        <v>149</v>
      </c>
      <c r="M46" s="122" t="s">
        <v>150</v>
      </c>
      <c r="N46" s="123" t="s">
        <v>151</v>
      </c>
      <c r="O46" s="124" t="s">
        <v>152</v>
      </c>
      <c r="P46" s="99"/>
      <c r="Q46" s="99"/>
      <c r="R46" s="580"/>
      <c r="S46" s="554"/>
      <c r="T46" s="554"/>
      <c r="U46" s="554"/>
      <c r="V46" s="554"/>
    </row>
    <row r="47" spans="1:22" ht="17.25" customHeight="1">
      <c r="A47" s="99"/>
      <c r="B47" s="586" t="s">
        <v>153</v>
      </c>
      <c r="C47" s="587"/>
      <c r="D47" s="185" t="str">
        <f>IF(D27="","",D27)</f>
        <v/>
      </c>
      <c r="E47" s="126"/>
      <c r="F47" s="127">
        <f>E47-G47</f>
        <v>0</v>
      </c>
      <c r="G47" s="128"/>
      <c r="H47" s="129">
        <f>SUM(I47:N47)</f>
        <v>0</v>
      </c>
      <c r="I47" s="130"/>
      <c r="J47" s="131"/>
      <c r="K47" s="132"/>
      <c r="L47" s="133"/>
      <c r="M47" s="134"/>
      <c r="N47" s="135"/>
      <c r="O47" s="136">
        <f>G47-H47</f>
        <v>0</v>
      </c>
      <c r="P47" s="99"/>
      <c r="Q47" s="99"/>
      <c r="R47" s="554" t="str">
        <f>IF(COUNTA(E47:E49,G47:G49,I47:N49)=0,"OK",IF(COUNTIF(D47:D49,"○")=1,"OK","エラー"))</f>
        <v>OK</v>
      </c>
      <c r="S47" s="137" t="str">
        <f>IF(COUNTA(G47,I47:N47)&gt;=1,IF(E47&lt;=0,"エラー","OK"),"OK")</f>
        <v>OK</v>
      </c>
      <c r="T47" s="137" t="str">
        <f>IF(F47&lt;0,"エラー","OK")</f>
        <v>OK</v>
      </c>
      <c r="U47" s="137" t="str">
        <f>IF(O47&lt;0,"エラー","OK")</f>
        <v>OK</v>
      </c>
      <c r="V47" s="137" t="str">
        <f>IF(AND(E47&lt;=E27,G47&lt;=G27,I47&lt;=I27,J47&lt;=J27,K47&lt;=K27,L47&lt;=L27,M47&lt;=M27,N47&lt;=N27),"OK","エラー")</f>
        <v>OK</v>
      </c>
    </row>
    <row r="48" spans="1:22" ht="17.25" customHeight="1">
      <c r="A48" s="99"/>
      <c r="B48" s="588" t="s">
        <v>154</v>
      </c>
      <c r="C48" s="589"/>
      <c r="D48" s="186" t="str">
        <f>IF(D28="","",D28)</f>
        <v/>
      </c>
      <c r="E48" s="139"/>
      <c r="F48" s="140">
        <f>E48-G48</f>
        <v>0</v>
      </c>
      <c r="G48" s="139"/>
      <c r="H48" s="141">
        <f>SUM(I48:N48)</f>
        <v>0</v>
      </c>
      <c r="I48" s="142"/>
      <c r="J48" s="143"/>
      <c r="K48" s="144"/>
      <c r="L48" s="145"/>
      <c r="M48" s="146"/>
      <c r="N48" s="147"/>
      <c r="O48" s="148">
        <f>G48-H48</f>
        <v>0</v>
      </c>
      <c r="P48" s="99"/>
      <c r="Q48" s="99"/>
      <c r="R48" s="554"/>
      <c r="S48" s="137" t="str">
        <f>IF(COUNTA(G48,I48:N48)&gt;=1,IF(E48&lt;=0,"エラー","OK"),"OK")</f>
        <v>OK</v>
      </c>
      <c r="T48" s="137" t="str">
        <f>IF(F48&lt;0,"エラー","OK")</f>
        <v>OK</v>
      </c>
      <c r="U48" s="137" t="str">
        <f>IF(O48&lt;0,"エラー","OK")</f>
        <v>OK</v>
      </c>
      <c r="V48" s="137" t="str">
        <f>IF(AND(E48&lt;=E28,G48&lt;=G28,I48&lt;=I28,J48&lt;=J28,K48&lt;=K28,L48&lt;=L28,M48&lt;=M28,N48&lt;=N28),"OK","エラー")</f>
        <v>OK</v>
      </c>
    </row>
    <row r="49" spans="1:22" ht="17.25" customHeight="1" thickBot="1">
      <c r="A49" s="99"/>
      <c r="B49" s="590" t="s">
        <v>155</v>
      </c>
      <c r="C49" s="591"/>
      <c r="D49" s="187" t="str">
        <f>IF(D29="","",D29)</f>
        <v/>
      </c>
      <c r="E49" s="150"/>
      <c r="F49" s="151">
        <f>E49-G49</f>
        <v>0</v>
      </c>
      <c r="G49" s="152"/>
      <c r="H49" s="153">
        <f>SUM(I49:N49)</f>
        <v>0</v>
      </c>
      <c r="I49" s="154"/>
      <c r="J49" s="155"/>
      <c r="K49" s="156"/>
      <c r="L49" s="157"/>
      <c r="M49" s="158"/>
      <c r="N49" s="159"/>
      <c r="O49" s="160">
        <f>G49-H49</f>
        <v>0</v>
      </c>
      <c r="P49" s="99"/>
      <c r="Q49" s="99"/>
      <c r="R49" s="554"/>
      <c r="S49" s="137" t="str">
        <f>IF(COUNTA(G49,I49:N49)&gt;=1,IF(E49&lt;=0,"エラー","OK"),"OK")</f>
        <v>OK</v>
      </c>
      <c r="T49" s="137" t="str">
        <f>IF(F49&lt;0,"エラー","OK")</f>
        <v>OK</v>
      </c>
      <c r="U49" s="137" t="str">
        <f>IF(O49&lt;0,"エラー","OK")</f>
        <v>OK</v>
      </c>
      <c r="V49" s="137" t="str">
        <f>IF(AND(E49&lt;=E29,G49&lt;=G29,I49&lt;=I29,J49&lt;=J29,K49&lt;=K29,L49&lt;=L29,M49&lt;=M29,N49&lt;=N29),"OK","エラー")</f>
        <v>OK</v>
      </c>
    </row>
    <row r="50" spans="1:22" ht="17.25" customHeight="1" thickBot="1">
      <c r="A50" s="99"/>
      <c r="B50" s="592" t="s">
        <v>156</v>
      </c>
      <c r="C50" s="593"/>
      <c r="D50" s="161"/>
      <c r="E50" s="162">
        <f>SUM(E47:E49)</f>
        <v>0</v>
      </c>
      <c r="F50" s="162">
        <f>SUM(F47:F49)</f>
        <v>0</v>
      </c>
      <c r="G50" s="162">
        <f t="shared" ref="G50:O50" si="1">SUM(G47:G49)</f>
        <v>0</v>
      </c>
      <c r="H50" s="163">
        <f t="shared" si="1"/>
        <v>0</v>
      </c>
      <c r="I50" s="164">
        <f t="shared" si="1"/>
        <v>0</v>
      </c>
      <c r="J50" s="165">
        <f t="shared" si="1"/>
        <v>0</v>
      </c>
      <c r="K50" s="166">
        <f t="shared" si="1"/>
        <v>0</v>
      </c>
      <c r="L50" s="167">
        <f t="shared" si="1"/>
        <v>0</v>
      </c>
      <c r="M50" s="168">
        <f t="shared" si="1"/>
        <v>0</v>
      </c>
      <c r="N50" s="169">
        <f t="shared" si="1"/>
        <v>0</v>
      </c>
      <c r="O50" s="170">
        <f t="shared" si="1"/>
        <v>0</v>
      </c>
      <c r="P50" s="99"/>
      <c r="Q50" s="99"/>
    </row>
    <row r="51" spans="1:22" ht="5.25" customHeight="1" thickTop="1">
      <c r="A51" s="99"/>
      <c r="B51" s="171"/>
      <c r="C51" s="171"/>
      <c r="D51" s="171"/>
      <c r="E51" s="172"/>
      <c r="F51" s="172"/>
      <c r="G51" s="172"/>
      <c r="H51" s="172"/>
      <c r="I51" s="172"/>
      <c r="J51" s="172"/>
      <c r="K51" s="173"/>
      <c r="L51" s="174"/>
      <c r="M51" s="172"/>
      <c r="N51" s="172"/>
      <c r="O51" s="172"/>
      <c r="P51" s="99"/>
      <c r="Q51" s="99"/>
    </row>
    <row r="52" spans="1:22" ht="4.5" customHeight="1" thickBot="1">
      <c r="A52" s="99"/>
      <c r="B52" s="171"/>
      <c r="C52" s="171"/>
      <c r="D52" s="171"/>
      <c r="E52" s="172"/>
      <c r="F52" s="172"/>
      <c r="G52" s="172"/>
      <c r="H52" s="172"/>
      <c r="I52" s="172"/>
      <c r="J52" s="172"/>
      <c r="K52" s="175"/>
      <c r="L52" s="176"/>
      <c r="M52" s="172"/>
      <c r="N52" s="172"/>
      <c r="O52" s="172"/>
      <c r="P52" s="99"/>
      <c r="Q52" s="99"/>
    </row>
    <row r="53" spans="1:22" ht="17.25" customHeight="1">
      <c r="A53" s="99"/>
      <c r="B53" s="171"/>
      <c r="C53" s="171"/>
      <c r="D53" s="171"/>
      <c r="E53" s="172"/>
      <c r="F53" s="172"/>
      <c r="G53" s="172"/>
      <c r="H53" s="594" t="s">
        <v>157</v>
      </c>
      <c r="I53" s="594"/>
      <c r="J53" s="594"/>
      <c r="K53" s="594"/>
      <c r="L53" s="594"/>
      <c r="M53" s="594"/>
      <c r="N53" s="594"/>
      <c r="O53" s="594"/>
      <c r="P53" s="99"/>
      <c r="Q53" s="99"/>
    </row>
    <row r="54" spans="1:22" ht="17.25" customHeight="1" thickBot="1">
      <c r="A54" s="99"/>
      <c r="B54" s="171"/>
      <c r="C54" s="171"/>
      <c r="D54" s="171"/>
      <c r="E54" s="172"/>
      <c r="F54" s="172"/>
      <c r="G54" s="172"/>
      <c r="H54" s="581" t="s">
        <v>158</v>
      </c>
      <c r="I54" s="581"/>
      <c r="J54" s="581"/>
      <c r="K54" s="581"/>
      <c r="L54" s="581"/>
      <c r="M54" s="581"/>
      <c r="N54" s="581"/>
      <c r="O54" s="581"/>
      <c r="P54" s="99"/>
      <c r="Q54" s="99"/>
    </row>
    <row r="55" spans="1:22" ht="17.25" customHeight="1" thickTop="1" thickBot="1">
      <c r="A55" s="99"/>
      <c r="B55" s="171"/>
      <c r="C55" s="171"/>
      <c r="D55" s="171"/>
      <c r="E55" s="172"/>
      <c r="F55" s="172"/>
      <c r="G55" s="172"/>
      <c r="H55" s="172"/>
      <c r="I55" s="177"/>
      <c r="J55" s="582" t="s">
        <v>159</v>
      </c>
      <c r="K55" s="582"/>
      <c r="L55" s="582" t="s">
        <v>160</v>
      </c>
      <c r="M55" s="583"/>
      <c r="N55" s="172"/>
      <c r="O55" s="172"/>
      <c r="P55" s="99"/>
      <c r="Q55" s="99"/>
    </row>
    <row r="56" spans="1:22" ht="17.25" customHeight="1">
      <c r="A56" s="99"/>
      <c r="B56" s="171"/>
      <c r="C56" s="171"/>
      <c r="D56" s="171"/>
      <c r="E56" s="172"/>
      <c r="F56" s="172"/>
      <c r="G56" s="172"/>
      <c r="H56" s="172"/>
      <c r="I56" s="178" t="s">
        <v>153</v>
      </c>
      <c r="J56" s="584"/>
      <c r="K56" s="584"/>
      <c r="L56" s="584"/>
      <c r="M56" s="585"/>
      <c r="N56" s="172"/>
      <c r="O56" s="172"/>
      <c r="P56" s="99"/>
      <c r="Q56" s="99"/>
    </row>
    <row r="57" spans="1:22" ht="17.25" customHeight="1">
      <c r="A57" s="99"/>
      <c r="B57" s="171"/>
      <c r="C57" s="171"/>
      <c r="D57" s="171"/>
      <c r="E57" s="172"/>
      <c r="F57" s="172"/>
      <c r="G57" s="172"/>
      <c r="H57" s="172"/>
      <c r="I57" s="178" t="s">
        <v>154</v>
      </c>
      <c r="J57" s="584"/>
      <c r="K57" s="584"/>
      <c r="L57" s="584"/>
      <c r="M57" s="585"/>
      <c r="N57" s="172"/>
      <c r="O57" s="172"/>
      <c r="P57" s="99"/>
      <c r="Q57" s="99"/>
    </row>
    <row r="58" spans="1:22" ht="17.25" customHeight="1" thickBot="1">
      <c r="A58" s="99"/>
      <c r="B58" s="171"/>
      <c r="C58" s="171"/>
      <c r="D58" s="171"/>
      <c r="E58" s="172"/>
      <c r="F58" s="172"/>
      <c r="G58" s="172"/>
      <c r="H58" s="172"/>
      <c r="I58" s="179" t="s">
        <v>155</v>
      </c>
      <c r="J58" s="595"/>
      <c r="K58" s="595"/>
      <c r="L58" s="595"/>
      <c r="M58" s="596"/>
      <c r="N58" s="172"/>
      <c r="O58" s="172"/>
      <c r="P58" s="99"/>
      <c r="Q58" s="99"/>
    </row>
    <row r="59" spans="1:22" ht="13.5" customHeight="1" thickTop="1">
      <c r="A59" s="99"/>
      <c r="B59" s="100"/>
      <c r="C59" s="188"/>
      <c r="D59" s="102"/>
      <c r="E59" s="101"/>
      <c r="F59" s="101"/>
      <c r="G59" s="101"/>
      <c r="H59" s="101"/>
      <c r="I59" s="101"/>
      <c r="J59" s="101"/>
      <c r="K59" s="101"/>
      <c r="L59" s="101"/>
      <c r="M59" s="101"/>
      <c r="N59" s="101"/>
      <c r="O59" s="101"/>
      <c r="P59" s="189"/>
      <c r="Q59" s="189"/>
    </row>
    <row r="60" spans="1:22" ht="30" customHeight="1" thickBot="1">
      <c r="A60" s="99"/>
      <c r="B60" s="190" t="s">
        <v>163</v>
      </c>
      <c r="C60" s="191"/>
      <c r="D60" s="106"/>
      <c r="E60" s="101"/>
      <c r="F60" s="101"/>
      <c r="G60" s="101"/>
      <c r="H60" s="101"/>
      <c r="I60" s="101"/>
      <c r="J60" s="101"/>
      <c r="K60" s="101"/>
      <c r="L60" s="101"/>
      <c r="M60" s="101"/>
      <c r="N60" s="551" t="s">
        <v>164</v>
      </c>
      <c r="O60" s="551"/>
      <c r="P60" s="189"/>
      <c r="Q60" s="189"/>
    </row>
    <row r="61" spans="1:22" ht="16.5" customHeight="1" thickTop="1" thickBot="1">
      <c r="A61" s="99"/>
      <c r="B61" s="561"/>
      <c r="C61" s="562"/>
      <c r="D61" s="567" t="s">
        <v>122</v>
      </c>
      <c r="E61" s="570" t="s">
        <v>165</v>
      </c>
      <c r="F61" s="570" t="s">
        <v>166</v>
      </c>
      <c r="G61" s="571" t="s">
        <v>167</v>
      </c>
      <c r="H61" s="572"/>
      <c r="I61" s="572"/>
      <c r="J61" s="572"/>
      <c r="K61" s="572"/>
      <c r="L61" s="572"/>
      <c r="M61" s="572"/>
      <c r="N61" s="572"/>
      <c r="O61" s="573"/>
      <c r="P61" s="189"/>
      <c r="Q61" s="189"/>
      <c r="R61" s="553" t="s">
        <v>126</v>
      </c>
      <c r="S61" s="553"/>
      <c r="T61" s="553"/>
      <c r="U61" s="553"/>
      <c r="V61" s="553"/>
    </row>
    <row r="62" spans="1:22" ht="16.5" customHeight="1" thickBot="1">
      <c r="A62" s="99"/>
      <c r="B62" s="563"/>
      <c r="C62" s="564"/>
      <c r="D62" s="568"/>
      <c r="E62" s="568"/>
      <c r="F62" s="568"/>
      <c r="G62" s="568" t="s">
        <v>168</v>
      </c>
      <c r="H62" s="575" t="s">
        <v>169</v>
      </c>
      <c r="I62" s="576"/>
      <c r="J62" s="576"/>
      <c r="K62" s="576"/>
      <c r="L62" s="576"/>
      <c r="M62" s="576"/>
      <c r="N62" s="577"/>
      <c r="O62" s="578" t="s">
        <v>170</v>
      </c>
      <c r="P62" s="189"/>
      <c r="Q62" s="189"/>
      <c r="R62" s="580" t="s">
        <v>130</v>
      </c>
      <c r="S62" s="553" t="s">
        <v>171</v>
      </c>
      <c r="T62" s="553" t="s">
        <v>172</v>
      </c>
      <c r="U62" s="553" t="s">
        <v>173</v>
      </c>
      <c r="V62" s="553" t="s">
        <v>174</v>
      </c>
    </row>
    <row r="63" spans="1:22" ht="16.5" customHeight="1" thickBot="1">
      <c r="A63" s="99"/>
      <c r="B63" s="563"/>
      <c r="C63" s="564"/>
      <c r="D63" s="568"/>
      <c r="E63" s="568"/>
      <c r="F63" s="568"/>
      <c r="G63" s="568"/>
      <c r="H63" s="192"/>
      <c r="I63" s="598" t="s">
        <v>175</v>
      </c>
      <c r="J63" s="560"/>
      <c r="K63" s="598" t="s">
        <v>176</v>
      </c>
      <c r="L63" s="560"/>
      <c r="M63" s="598" t="s">
        <v>177</v>
      </c>
      <c r="N63" s="560"/>
      <c r="O63" s="579"/>
      <c r="P63" s="189"/>
      <c r="Q63" s="189"/>
      <c r="R63" s="580"/>
      <c r="S63" s="554"/>
      <c r="T63" s="554"/>
      <c r="U63" s="554"/>
      <c r="V63" s="554"/>
    </row>
    <row r="64" spans="1:22" ht="35.25" customHeight="1">
      <c r="A64" s="99"/>
      <c r="B64" s="563"/>
      <c r="C64" s="564"/>
      <c r="D64" s="568"/>
      <c r="E64" s="568"/>
      <c r="F64" s="568"/>
      <c r="G64" s="568"/>
      <c r="H64" s="193" t="s">
        <v>178</v>
      </c>
      <c r="I64" s="110" t="s">
        <v>179</v>
      </c>
      <c r="J64" s="115" t="s">
        <v>180</v>
      </c>
      <c r="K64" s="194" t="s">
        <v>140</v>
      </c>
      <c r="L64" s="195" t="s">
        <v>181</v>
      </c>
      <c r="M64" s="194" t="s">
        <v>140</v>
      </c>
      <c r="N64" s="195" t="s">
        <v>181</v>
      </c>
      <c r="O64" s="579"/>
      <c r="P64" s="189"/>
      <c r="Q64" s="189"/>
      <c r="R64" s="580"/>
      <c r="S64" s="554"/>
      <c r="T64" s="554"/>
      <c r="U64" s="554"/>
      <c r="V64" s="554"/>
    </row>
    <row r="65" spans="1:23" ht="14.5" thickBot="1">
      <c r="A65" s="99"/>
      <c r="B65" s="565"/>
      <c r="C65" s="566"/>
      <c r="D65" s="569"/>
      <c r="E65" s="116" t="s">
        <v>142</v>
      </c>
      <c r="F65" s="117" t="s">
        <v>143</v>
      </c>
      <c r="G65" s="117" t="s">
        <v>144</v>
      </c>
      <c r="H65" s="116" t="s">
        <v>145</v>
      </c>
      <c r="I65" s="118" t="s">
        <v>146</v>
      </c>
      <c r="J65" s="123" t="s">
        <v>182</v>
      </c>
      <c r="K65" s="118" t="s">
        <v>148</v>
      </c>
      <c r="L65" s="123" t="s">
        <v>149</v>
      </c>
      <c r="M65" s="118" t="s">
        <v>150</v>
      </c>
      <c r="N65" s="123" t="s">
        <v>151</v>
      </c>
      <c r="O65" s="124" t="s">
        <v>152</v>
      </c>
      <c r="P65" s="189"/>
      <c r="Q65" s="189"/>
      <c r="R65" s="580"/>
      <c r="S65" s="554"/>
      <c r="T65" s="554"/>
      <c r="U65" s="554"/>
      <c r="V65" s="554"/>
    </row>
    <row r="66" spans="1:23" ht="17.25" customHeight="1">
      <c r="A66" s="99"/>
      <c r="B66" s="586" t="s">
        <v>153</v>
      </c>
      <c r="C66" s="587"/>
      <c r="D66" s="196" t="str">
        <f>IF(D27="","",D27)</f>
        <v/>
      </c>
      <c r="E66" s="197"/>
      <c r="F66" s="198">
        <f>E66- G66</f>
        <v>0</v>
      </c>
      <c r="G66" s="199"/>
      <c r="H66" s="200">
        <f>SUM(I66:N66)</f>
        <v>0</v>
      </c>
      <c r="I66" s="201"/>
      <c r="J66" s="202"/>
      <c r="K66" s="201"/>
      <c r="L66" s="202"/>
      <c r="M66" s="201"/>
      <c r="N66" s="202"/>
      <c r="O66" s="203">
        <f>+G66-H66</f>
        <v>0</v>
      </c>
      <c r="P66" s="189"/>
      <c r="Q66" s="189"/>
      <c r="R66" s="554" t="str">
        <f>IF(COUNTA(E66:E68,G66:G68,I66:N68)=0,"OK",IF(COUNTIF(D66:D68,"○")=1,"OK","エラー"))</f>
        <v>OK</v>
      </c>
      <c r="S66" s="137" t="str">
        <f>IF(COUNTA(G66,I66:N66)&gt;=1,IF(E66&lt;=0,"エラー","OK"),"OK")</f>
        <v>OK</v>
      </c>
      <c r="T66" s="137" t="str">
        <f>IF(F66&lt;0,"エラー","OK")</f>
        <v>OK</v>
      </c>
      <c r="U66" s="137" t="str">
        <f>IF(O66&lt;0,"エラー","OK")</f>
        <v>OK</v>
      </c>
      <c r="V66" s="137" t="str">
        <f>IF(AND(COUNTA(E27)=COUNTA(E66),COUNTA(G27)=COUNTA(G66),COUNTA(I27)=COUNTA(I66),COUNTA(J27)=COUNTA(J66),COUNTA(K27)=COUNTA(K66),COUNTA(L27)=COUNTA(L66),COUNTA(M27)=COUNTA(M66),COUNTA(N27)=COUNTA(N66)),"OK","エラー")</f>
        <v>OK</v>
      </c>
    </row>
    <row r="67" spans="1:23" ht="17.25" customHeight="1">
      <c r="A67" s="99"/>
      <c r="B67" s="588" t="s">
        <v>154</v>
      </c>
      <c r="C67" s="589"/>
      <c r="D67" s="204" t="str">
        <f>IF(D28="","",D28)</f>
        <v/>
      </c>
      <c r="E67" s="205"/>
      <c r="F67" s="206">
        <f>E67- G67</f>
        <v>0</v>
      </c>
      <c r="G67" s="205"/>
      <c r="H67" s="207">
        <f>SUM(I67:N67)</f>
        <v>0</v>
      </c>
      <c r="I67" s="208"/>
      <c r="J67" s="209"/>
      <c r="K67" s="208"/>
      <c r="L67" s="209"/>
      <c r="M67" s="208"/>
      <c r="N67" s="209"/>
      <c r="O67" s="210">
        <f>+G67-H67</f>
        <v>0</v>
      </c>
      <c r="P67" s="189"/>
      <c r="Q67" s="189"/>
      <c r="R67" s="554"/>
      <c r="S67" s="137" t="str">
        <f>IF(COUNTA(G67,I67:N67)&gt;=1,IF(E67&lt;=0,"エラー","OK"),"OK")</f>
        <v>OK</v>
      </c>
      <c r="T67" s="137" t="str">
        <f>IF(F67&lt;0,"エラー","OK")</f>
        <v>OK</v>
      </c>
      <c r="U67" s="137" t="str">
        <f>IF(O67&lt;0,"エラー","OK")</f>
        <v>OK</v>
      </c>
      <c r="V67" s="137" t="str">
        <f>IF(AND(COUNTA(E28)=COUNTA(E67),COUNTA(G28)=COUNTA(G67),COUNTA(I28)=COUNTA(I67),COUNTA(J28)=COUNTA(J67),COUNTA(K28)=COUNTA(K67),COUNTA(L28)=COUNTA(L67),COUNTA(M28)=COUNTA(M67),COUNTA(N28)=COUNTA(N67)),"OK","エラー")</f>
        <v>OK</v>
      </c>
    </row>
    <row r="68" spans="1:23" ht="17.25" customHeight="1" thickBot="1">
      <c r="A68" s="99"/>
      <c r="B68" s="590" t="s">
        <v>155</v>
      </c>
      <c r="C68" s="591"/>
      <c r="D68" s="211" t="str">
        <f>IF(D29="","",D29)</f>
        <v/>
      </c>
      <c r="E68" s="212"/>
      <c r="F68" s="213">
        <f>E68- G68</f>
        <v>0</v>
      </c>
      <c r="G68" s="212"/>
      <c r="H68" s="214">
        <f>SUM(I68:N68)</f>
        <v>0</v>
      </c>
      <c r="I68" s="215"/>
      <c r="J68" s="216"/>
      <c r="K68" s="215"/>
      <c r="L68" s="216"/>
      <c r="M68" s="215"/>
      <c r="N68" s="216"/>
      <c r="O68" s="217">
        <f>+G68-H68</f>
        <v>0</v>
      </c>
      <c r="P68" s="189"/>
      <c r="Q68" s="189"/>
      <c r="R68" s="554"/>
      <c r="S68" s="137" t="str">
        <f>IF(COUNTA(G68,I68:N68)&gt;=1,IF(E68&lt;=0,"エラー","OK"),"OK")</f>
        <v>OK</v>
      </c>
      <c r="T68" s="137" t="str">
        <f>IF(F68&lt;0,"エラー","OK")</f>
        <v>OK</v>
      </c>
      <c r="U68" s="137" t="str">
        <f>IF(O68&lt;0,"エラー","OK")</f>
        <v>OK</v>
      </c>
      <c r="V68" s="137" t="str">
        <f>IF(AND(COUNTA(E29)=COUNTA(E68),COUNTA(G29)=COUNTA(G68),COUNTA(I29)=COUNTA(I68),COUNTA(J29)=COUNTA(J68),COUNTA(K29)=COUNTA(K68),COUNTA(L29)=COUNTA(L68),COUNTA(M29)=COUNTA(M68),COUNTA(N29)=COUNTA(N68)),"OK","エラー")</f>
        <v>OK</v>
      </c>
    </row>
    <row r="69" spans="1:23" ht="17.25" customHeight="1" thickBot="1">
      <c r="A69" s="99"/>
      <c r="B69" s="592" t="s">
        <v>156</v>
      </c>
      <c r="C69" s="593"/>
      <c r="D69" s="161"/>
      <c r="E69" s="218">
        <f t="shared" ref="E69:O69" si="2">SUM(E66:E68)</f>
        <v>0</v>
      </c>
      <c r="F69" s="218">
        <f t="shared" si="2"/>
        <v>0</v>
      </c>
      <c r="G69" s="218">
        <f t="shared" si="2"/>
        <v>0</v>
      </c>
      <c r="H69" s="219">
        <f t="shared" si="2"/>
        <v>0</v>
      </c>
      <c r="I69" s="220">
        <f t="shared" si="2"/>
        <v>0</v>
      </c>
      <c r="J69" s="221">
        <f t="shared" si="2"/>
        <v>0</v>
      </c>
      <c r="K69" s="220">
        <f t="shared" si="2"/>
        <v>0</v>
      </c>
      <c r="L69" s="222">
        <f t="shared" si="2"/>
        <v>0</v>
      </c>
      <c r="M69" s="220">
        <f t="shared" si="2"/>
        <v>0</v>
      </c>
      <c r="N69" s="222">
        <f t="shared" si="2"/>
        <v>0</v>
      </c>
      <c r="O69" s="223">
        <f t="shared" si="2"/>
        <v>0</v>
      </c>
      <c r="P69" s="189"/>
      <c r="Q69" s="189"/>
    </row>
    <row r="70" spans="1:23" ht="14.5" thickTop="1">
      <c r="A70" s="99"/>
      <c r="B70" s="599" t="s">
        <v>183</v>
      </c>
      <c r="C70" s="600"/>
      <c r="D70" s="600"/>
      <c r="E70" s="600"/>
      <c r="F70" s="600"/>
      <c r="G70" s="600"/>
      <c r="H70" s="600"/>
      <c r="I70" s="600"/>
      <c r="J70" s="600"/>
      <c r="K70" s="600"/>
      <c r="L70" s="600"/>
      <c r="M70" s="600"/>
      <c r="N70" s="600"/>
      <c r="O70" s="224"/>
      <c r="P70" s="189"/>
      <c r="Q70" s="189"/>
    </row>
    <row r="71" spans="1:23" ht="14">
      <c r="A71" s="99"/>
      <c r="B71" s="101"/>
      <c r="C71" s="107"/>
      <c r="D71" s="107"/>
      <c r="E71" s="107"/>
      <c r="F71" s="107"/>
      <c r="G71" s="107"/>
      <c r="H71" s="107"/>
      <c r="I71" s="107"/>
      <c r="J71" s="107"/>
      <c r="K71" s="107"/>
      <c r="L71" s="107"/>
      <c r="M71" s="107"/>
      <c r="N71" s="107"/>
      <c r="O71" s="224"/>
      <c r="P71" s="189"/>
      <c r="Q71" s="189"/>
    </row>
    <row r="72" spans="1:23" s="90" customFormat="1" ht="20.25" customHeight="1">
      <c r="A72" s="180"/>
      <c r="B72" s="225" t="s">
        <v>184</v>
      </c>
      <c r="C72" s="182"/>
      <c r="D72" s="182"/>
      <c r="E72" s="182"/>
      <c r="F72" s="182"/>
      <c r="G72" s="182"/>
      <c r="H72" s="182"/>
      <c r="I72" s="182"/>
      <c r="J72" s="182"/>
      <c r="K72" s="182"/>
      <c r="L72" s="182"/>
      <c r="M72" s="182"/>
      <c r="N72" s="226"/>
      <c r="O72" s="226"/>
      <c r="P72" s="182"/>
      <c r="Q72" s="180"/>
    </row>
    <row r="73" spans="1:23" s="90" customFormat="1" ht="25.5" customHeight="1" thickBot="1">
      <c r="A73" s="180"/>
      <c r="B73" s="227" t="s">
        <v>185</v>
      </c>
      <c r="C73" s="182"/>
      <c r="D73" s="182"/>
      <c r="E73" s="182"/>
      <c r="F73" s="182"/>
      <c r="G73" s="182"/>
      <c r="H73" s="182"/>
      <c r="I73" s="182"/>
      <c r="J73" s="182"/>
      <c r="K73" s="182"/>
      <c r="L73" s="182"/>
      <c r="M73" s="182"/>
      <c r="N73" s="550" t="s">
        <v>164</v>
      </c>
      <c r="O73" s="550"/>
      <c r="P73" s="182"/>
      <c r="Q73" s="180"/>
    </row>
    <row r="74" spans="1:23" ht="16.5" customHeight="1" thickTop="1" thickBot="1">
      <c r="A74" s="99"/>
      <c r="B74" s="561"/>
      <c r="C74" s="562"/>
      <c r="D74" s="567" t="s">
        <v>122</v>
      </c>
      <c r="E74" s="570" t="s">
        <v>165</v>
      </c>
      <c r="F74" s="570" t="s">
        <v>166</v>
      </c>
      <c r="G74" s="571" t="s">
        <v>167</v>
      </c>
      <c r="H74" s="572"/>
      <c r="I74" s="572"/>
      <c r="J74" s="572"/>
      <c r="K74" s="572"/>
      <c r="L74" s="572"/>
      <c r="M74" s="572"/>
      <c r="N74" s="572"/>
      <c r="O74" s="573"/>
      <c r="P74" s="189"/>
      <c r="Q74" s="189"/>
      <c r="R74" s="553" t="s">
        <v>126</v>
      </c>
      <c r="S74" s="553"/>
      <c r="T74" s="553"/>
      <c r="U74" s="553"/>
      <c r="V74" s="553"/>
      <c r="W74" s="553"/>
    </row>
    <row r="75" spans="1:23" ht="16.5" customHeight="1" thickBot="1">
      <c r="A75" s="99"/>
      <c r="B75" s="563"/>
      <c r="C75" s="564"/>
      <c r="D75" s="568"/>
      <c r="E75" s="568"/>
      <c r="F75" s="568"/>
      <c r="G75" s="568" t="s">
        <v>168</v>
      </c>
      <c r="H75" s="575" t="s">
        <v>169</v>
      </c>
      <c r="I75" s="576"/>
      <c r="J75" s="576"/>
      <c r="K75" s="576"/>
      <c r="L75" s="576"/>
      <c r="M75" s="576"/>
      <c r="N75" s="577"/>
      <c r="O75" s="601" t="s">
        <v>170</v>
      </c>
      <c r="P75" s="189"/>
      <c r="Q75" s="189"/>
      <c r="R75" s="580" t="s">
        <v>130</v>
      </c>
      <c r="S75" s="553" t="s">
        <v>171</v>
      </c>
      <c r="T75" s="553" t="s">
        <v>172</v>
      </c>
      <c r="U75" s="553" t="s">
        <v>173</v>
      </c>
      <c r="V75" s="553" t="s">
        <v>174</v>
      </c>
      <c r="W75" s="553" t="s">
        <v>162</v>
      </c>
    </row>
    <row r="76" spans="1:23" ht="16.5" customHeight="1" thickBot="1">
      <c r="A76" s="99"/>
      <c r="B76" s="563"/>
      <c r="C76" s="564"/>
      <c r="D76" s="568"/>
      <c r="E76" s="568"/>
      <c r="F76" s="568"/>
      <c r="G76" s="568"/>
      <c r="H76" s="192"/>
      <c r="I76" s="598" t="s">
        <v>175</v>
      </c>
      <c r="J76" s="560"/>
      <c r="K76" s="598" t="s">
        <v>176</v>
      </c>
      <c r="L76" s="560"/>
      <c r="M76" s="598" t="s">
        <v>177</v>
      </c>
      <c r="N76" s="560"/>
      <c r="O76" s="579"/>
      <c r="P76" s="189"/>
      <c r="Q76" s="189"/>
      <c r="R76" s="580"/>
      <c r="S76" s="554"/>
      <c r="T76" s="554"/>
      <c r="U76" s="554"/>
      <c r="V76" s="554"/>
      <c r="W76" s="554"/>
    </row>
    <row r="77" spans="1:23" ht="36.75" customHeight="1">
      <c r="A77" s="99"/>
      <c r="B77" s="563"/>
      <c r="C77" s="564"/>
      <c r="D77" s="568"/>
      <c r="E77" s="568"/>
      <c r="F77" s="568"/>
      <c r="G77" s="568"/>
      <c r="H77" s="193" t="s">
        <v>178</v>
      </c>
      <c r="I77" s="194" t="s">
        <v>179</v>
      </c>
      <c r="J77" s="195" t="s">
        <v>180</v>
      </c>
      <c r="K77" s="194" t="s">
        <v>140</v>
      </c>
      <c r="L77" s="195" t="s">
        <v>181</v>
      </c>
      <c r="M77" s="194" t="s">
        <v>140</v>
      </c>
      <c r="N77" s="195" t="s">
        <v>181</v>
      </c>
      <c r="O77" s="579"/>
      <c r="P77" s="189"/>
      <c r="Q77" s="189"/>
      <c r="R77" s="580"/>
      <c r="S77" s="554"/>
      <c r="T77" s="554"/>
      <c r="U77" s="554"/>
      <c r="V77" s="554"/>
      <c r="W77" s="554"/>
    </row>
    <row r="78" spans="1:23" ht="14.5" thickBot="1">
      <c r="A78" s="99"/>
      <c r="B78" s="565"/>
      <c r="C78" s="566"/>
      <c r="D78" s="569"/>
      <c r="E78" s="116" t="s">
        <v>142</v>
      </c>
      <c r="F78" s="117" t="s">
        <v>143</v>
      </c>
      <c r="G78" s="117" t="s">
        <v>144</v>
      </c>
      <c r="H78" s="116" t="s">
        <v>145</v>
      </c>
      <c r="I78" s="118" t="s">
        <v>146</v>
      </c>
      <c r="J78" s="123" t="s">
        <v>182</v>
      </c>
      <c r="K78" s="118" t="s">
        <v>148</v>
      </c>
      <c r="L78" s="123" t="s">
        <v>149</v>
      </c>
      <c r="M78" s="118" t="s">
        <v>150</v>
      </c>
      <c r="N78" s="123" t="s">
        <v>151</v>
      </c>
      <c r="O78" s="124" t="s">
        <v>152</v>
      </c>
      <c r="P78" s="189"/>
      <c r="Q78" s="189"/>
      <c r="R78" s="580"/>
      <c r="S78" s="554"/>
      <c r="T78" s="554"/>
      <c r="U78" s="554"/>
      <c r="V78" s="554"/>
      <c r="W78" s="554"/>
    </row>
    <row r="79" spans="1:23" ht="17.25" customHeight="1">
      <c r="A79" s="99"/>
      <c r="B79" s="586" t="s">
        <v>153</v>
      </c>
      <c r="C79" s="587"/>
      <c r="D79" s="196" t="str">
        <f>IF(D47="","",D47)</f>
        <v/>
      </c>
      <c r="E79" s="197"/>
      <c r="F79" s="198">
        <f>E79- G79</f>
        <v>0</v>
      </c>
      <c r="G79" s="199"/>
      <c r="H79" s="200">
        <f>SUM(I79:N79)</f>
        <v>0</v>
      </c>
      <c r="I79" s="201"/>
      <c r="J79" s="202"/>
      <c r="K79" s="201"/>
      <c r="L79" s="202"/>
      <c r="M79" s="201"/>
      <c r="N79" s="202"/>
      <c r="O79" s="203">
        <f>+G79-H79</f>
        <v>0</v>
      </c>
      <c r="P79" s="189"/>
      <c r="Q79" s="189"/>
      <c r="R79" s="554" t="str">
        <f>IF(COUNTA(E79:E81,G79:G81,I79:N81)=0,"OK",IF(COUNTIF(D79:D81,"○")=1,"OK","エラー"))</f>
        <v>OK</v>
      </c>
      <c r="S79" s="137" t="str">
        <f>IF(COUNTA(G79,I79:N79)&gt;=1,IF(E79&lt;=0,"エラー","OK"),"OK")</f>
        <v>OK</v>
      </c>
      <c r="T79" s="137" t="str">
        <f>IF(F79&lt;0,"エラー","OK")</f>
        <v>OK</v>
      </c>
      <c r="U79" s="137" t="str">
        <f>IF(O79&lt;0,"エラー","OK")</f>
        <v>OK</v>
      </c>
      <c r="V79" s="137" t="str">
        <f>IF(AND(COUNTA(E47)=COUNTA(E79),COUNTA(G47)=COUNTA(G79),COUNTA(I47)=COUNTA(I79),COUNTA(J47)=COUNTA(J79),COUNTA(K47)=COUNTA(K79),COUNTA(L47)=COUNTA(L79),COUNTA(M47)=COUNTA(M79),COUNTA(N47)=COUNTA(N79)),"OK","エラー")</f>
        <v>OK</v>
      </c>
      <c r="W79" s="137" t="str">
        <f>IF(AND(E79&lt;=E66,G79&lt;=G66,I79&lt;=I66,J79&lt;=J66,K79&lt;=K66,L79&lt;=L66,M79&lt;=M66,N79&lt;=N66),"OK","エラー")</f>
        <v>OK</v>
      </c>
    </row>
    <row r="80" spans="1:23" ht="17.25" customHeight="1">
      <c r="A80" s="99"/>
      <c r="B80" s="588" t="s">
        <v>154</v>
      </c>
      <c r="C80" s="589"/>
      <c r="D80" s="204" t="str">
        <f>IF(D48="","",D48)</f>
        <v/>
      </c>
      <c r="E80" s="205"/>
      <c r="F80" s="206">
        <f>E80- G80</f>
        <v>0</v>
      </c>
      <c r="G80" s="205"/>
      <c r="H80" s="207">
        <f>SUM(I80:N80)</f>
        <v>0</v>
      </c>
      <c r="I80" s="208"/>
      <c r="J80" s="209"/>
      <c r="K80" s="208"/>
      <c r="L80" s="209"/>
      <c r="M80" s="208"/>
      <c r="N80" s="209"/>
      <c r="O80" s="210">
        <f>+G80-H80</f>
        <v>0</v>
      </c>
      <c r="P80" s="189"/>
      <c r="Q80" s="189"/>
      <c r="R80" s="554"/>
      <c r="S80" s="137" t="str">
        <f>IF(COUNTA(G80,I80:N80)&gt;=1,IF(E80&lt;=0,"エラー","OK"),"OK")</f>
        <v>OK</v>
      </c>
      <c r="T80" s="137" t="str">
        <f>IF(F80&lt;0,"エラー","OK")</f>
        <v>OK</v>
      </c>
      <c r="U80" s="137" t="str">
        <f>IF(O80&lt;0,"エラー","OK")</f>
        <v>OK</v>
      </c>
      <c r="V80" s="137" t="str">
        <f>IF(AND(COUNTA(E48)=COUNTA(E80),COUNTA(G48)=COUNTA(G80),COUNTA(I48)=COUNTA(I80),COUNTA(J48)=COUNTA(J80),COUNTA(K48)=COUNTA(K80),COUNTA(L48)=COUNTA(L80),COUNTA(M48)=COUNTA(M80),COUNTA(N48)=COUNTA(N80)),"OK","エラー")</f>
        <v>OK</v>
      </c>
      <c r="W80" s="137" t="str">
        <f>IF(AND(E80&lt;=E67,G80&lt;=G67,I80&lt;=I67,J80&lt;=J67,K80&lt;=K67,L80&lt;=L67,M80&lt;=M67,N80&lt;=N67),"OK","エラー")</f>
        <v>OK</v>
      </c>
    </row>
    <row r="81" spans="1:23" ht="17.25" customHeight="1" thickBot="1">
      <c r="A81" s="99"/>
      <c r="B81" s="590" t="s">
        <v>155</v>
      </c>
      <c r="C81" s="591"/>
      <c r="D81" s="211" t="str">
        <f>IF(D49="","",D49)</f>
        <v/>
      </c>
      <c r="E81" s="212"/>
      <c r="F81" s="213">
        <f>E81- G81</f>
        <v>0</v>
      </c>
      <c r="G81" s="212"/>
      <c r="H81" s="214">
        <f>SUM(I81:N81)</f>
        <v>0</v>
      </c>
      <c r="I81" s="215"/>
      <c r="J81" s="216"/>
      <c r="K81" s="215"/>
      <c r="L81" s="216"/>
      <c r="M81" s="215"/>
      <c r="N81" s="216"/>
      <c r="O81" s="217">
        <f>+G81-H81</f>
        <v>0</v>
      </c>
      <c r="P81" s="189"/>
      <c r="Q81" s="189"/>
      <c r="R81" s="554"/>
      <c r="S81" s="137" t="str">
        <f>IF(COUNTA(G81,I81:N81)&gt;=1,IF(E81&lt;=0,"エラー","OK"),"OK")</f>
        <v>OK</v>
      </c>
      <c r="T81" s="137" t="str">
        <f>IF(F81&lt;0,"エラー","OK")</f>
        <v>OK</v>
      </c>
      <c r="U81" s="137" t="str">
        <f>IF(O81&lt;0,"エラー","OK")</f>
        <v>OK</v>
      </c>
      <c r="V81" s="137" t="str">
        <f>IF(AND(COUNTA(E49)=COUNTA(E81),COUNTA(G49)=COUNTA(G81),COUNTA(I49)=COUNTA(I81),COUNTA(J49)=COUNTA(J81),COUNTA(K49)=COUNTA(K81),COUNTA(L49)=COUNTA(L81),COUNTA(M49)=COUNTA(M81),COUNTA(N49)=COUNTA(N81)),"OK","エラー")</f>
        <v>OK</v>
      </c>
      <c r="W81" s="137" t="str">
        <f>IF(AND(E81&lt;=E68,G81&lt;=G68,I81&lt;=I68,J81&lt;=J68,K81&lt;=K68,L81&lt;=L68,M81&lt;=M68,N81&lt;=N68),"OK","エラー")</f>
        <v>OK</v>
      </c>
    </row>
    <row r="82" spans="1:23" ht="17.25" customHeight="1" thickBot="1">
      <c r="A82" s="99"/>
      <c r="B82" s="592" t="s">
        <v>156</v>
      </c>
      <c r="C82" s="593"/>
      <c r="D82" s="161"/>
      <c r="E82" s="218">
        <f t="shared" ref="E82:O82" si="3">SUM(E79:E81)</f>
        <v>0</v>
      </c>
      <c r="F82" s="218">
        <f t="shared" si="3"/>
        <v>0</v>
      </c>
      <c r="G82" s="218">
        <f t="shared" si="3"/>
        <v>0</v>
      </c>
      <c r="H82" s="219">
        <f t="shared" si="3"/>
        <v>0</v>
      </c>
      <c r="I82" s="220">
        <f t="shared" si="3"/>
        <v>0</v>
      </c>
      <c r="J82" s="221">
        <f t="shared" si="3"/>
        <v>0</v>
      </c>
      <c r="K82" s="220">
        <f t="shared" si="3"/>
        <v>0</v>
      </c>
      <c r="L82" s="222">
        <f t="shared" si="3"/>
        <v>0</v>
      </c>
      <c r="M82" s="220">
        <f t="shared" si="3"/>
        <v>0</v>
      </c>
      <c r="N82" s="222">
        <f t="shared" si="3"/>
        <v>0</v>
      </c>
      <c r="O82" s="223">
        <f t="shared" si="3"/>
        <v>0</v>
      </c>
      <c r="P82" s="189"/>
      <c r="Q82" s="189"/>
    </row>
    <row r="83" spans="1:23" ht="14.5" thickTop="1">
      <c r="A83" s="99"/>
      <c r="B83" s="599" t="s">
        <v>183</v>
      </c>
      <c r="C83" s="600"/>
      <c r="D83" s="600"/>
      <c r="E83" s="600"/>
      <c r="F83" s="600"/>
      <c r="G83" s="600"/>
      <c r="H83" s="600"/>
      <c r="I83" s="600"/>
      <c r="J83" s="600"/>
      <c r="K83" s="600"/>
      <c r="L83" s="600"/>
      <c r="M83" s="600"/>
      <c r="N83" s="600"/>
      <c r="O83" s="224"/>
      <c r="P83" s="189"/>
      <c r="Q83" s="189"/>
    </row>
    <row r="84" spans="1:23" ht="19.5" customHeight="1">
      <c r="B84" s="228"/>
      <c r="C84" s="228"/>
      <c r="D84" s="228"/>
      <c r="E84" s="229"/>
      <c r="F84" s="229"/>
      <c r="G84" s="229"/>
      <c r="H84" s="229"/>
      <c r="I84" s="229"/>
      <c r="J84" s="229"/>
      <c r="K84" s="229"/>
      <c r="L84" s="229"/>
      <c r="M84" s="229"/>
      <c r="N84" s="229"/>
      <c r="O84" s="229"/>
    </row>
    <row r="85" spans="1:23" ht="30.9" customHeight="1">
      <c r="A85" s="230"/>
      <c r="B85" s="231" t="s">
        <v>186</v>
      </c>
      <c r="C85" s="232"/>
      <c r="D85" s="233"/>
      <c r="E85" s="232"/>
      <c r="F85" s="232"/>
      <c r="G85" s="232"/>
      <c r="H85" s="232"/>
      <c r="I85" s="232"/>
      <c r="J85" s="232"/>
      <c r="K85" s="232"/>
      <c r="L85" s="232"/>
      <c r="M85" s="232"/>
      <c r="N85" s="232"/>
      <c r="O85" s="232"/>
      <c r="P85" s="234"/>
      <c r="Q85" s="234"/>
    </row>
    <row r="86" spans="1:23" ht="30" customHeight="1" thickBot="1">
      <c r="A86" s="230"/>
      <c r="B86" s="235" t="s">
        <v>187</v>
      </c>
      <c r="C86" s="235"/>
      <c r="D86" s="236"/>
      <c r="E86" s="232"/>
      <c r="F86" s="232"/>
      <c r="G86" s="232"/>
      <c r="H86" s="232"/>
      <c r="I86" s="232"/>
      <c r="J86" s="232"/>
      <c r="K86" s="232"/>
      <c r="L86" s="232"/>
      <c r="M86" s="232"/>
      <c r="N86" s="602" t="s">
        <v>121</v>
      </c>
      <c r="O86" s="602"/>
      <c r="P86" s="234"/>
      <c r="Q86" s="234"/>
    </row>
    <row r="87" spans="1:23" ht="14.25" customHeight="1" thickBot="1">
      <c r="A87" s="230"/>
      <c r="B87" s="603"/>
      <c r="C87" s="604"/>
      <c r="D87" s="607" t="s">
        <v>122</v>
      </c>
      <c r="E87" s="608" t="s">
        <v>123</v>
      </c>
      <c r="F87" s="609" t="s">
        <v>124</v>
      </c>
      <c r="G87" s="610" t="s">
        <v>125</v>
      </c>
      <c r="H87" s="576"/>
      <c r="I87" s="576"/>
      <c r="J87" s="576"/>
      <c r="K87" s="576"/>
      <c r="L87" s="576"/>
      <c r="M87" s="576"/>
      <c r="N87" s="576"/>
      <c r="O87" s="577"/>
      <c r="P87" s="234"/>
      <c r="Q87" s="234"/>
      <c r="R87" s="553" t="s">
        <v>126</v>
      </c>
      <c r="S87" s="554"/>
      <c r="T87" s="554"/>
      <c r="U87" s="554"/>
    </row>
    <row r="88" spans="1:23" ht="19.5" customHeight="1" thickBot="1">
      <c r="A88" s="230"/>
      <c r="B88" s="605"/>
      <c r="C88" s="564"/>
      <c r="D88" s="568"/>
      <c r="E88" s="568"/>
      <c r="F88" s="568"/>
      <c r="G88" s="568" t="s">
        <v>127</v>
      </c>
      <c r="H88" s="575" t="s">
        <v>128</v>
      </c>
      <c r="I88" s="576"/>
      <c r="J88" s="576"/>
      <c r="K88" s="576"/>
      <c r="L88" s="576"/>
      <c r="M88" s="576"/>
      <c r="N88" s="577"/>
      <c r="O88" s="608" t="s">
        <v>129</v>
      </c>
      <c r="P88" s="234"/>
      <c r="Q88" s="234"/>
      <c r="R88" s="580" t="s">
        <v>130</v>
      </c>
      <c r="S88" s="553" t="s">
        <v>131</v>
      </c>
      <c r="T88" s="553" t="s">
        <v>132</v>
      </c>
      <c r="U88" s="553" t="s">
        <v>133</v>
      </c>
    </row>
    <row r="89" spans="1:23" ht="17.25" customHeight="1" thickBot="1">
      <c r="A89" s="230"/>
      <c r="B89" s="605"/>
      <c r="C89" s="564"/>
      <c r="D89" s="568"/>
      <c r="E89" s="568"/>
      <c r="F89" s="568"/>
      <c r="G89" s="568"/>
      <c r="H89" s="108"/>
      <c r="I89" s="555" t="s">
        <v>134</v>
      </c>
      <c r="J89" s="556"/>
      <c r="K89" s="557" t="s">
        <v>135</v>
      </c>
      <c r="L89" s="558"/>
      <c r="M89" s="559" t="s">
        <v>136</v>
      </c>
      <c r="N89" s="560"/>
      <c r="O89" s="568"/>
      <c r="P89" s="234"/>
      <c r="Q89" s="234"/>
      <c r="R89" s="580"/>
      <c r="S89" s="554"/>
      <c r="T89" s="554"/>
      <c r="U89" s="554"/>
    </row>
    <row r="90" spans="1:23" ht="37.5" customHeight="1">
      <c r="A90" s="230"/>
      <c r="B90" s="605"/>
      <c r="C90" s="564"/>
      <c r="D90" s="568"/>
      <c r="E90" s="568"/>
      <c r="F90" s="568"/>
      <c r="G90" s="568"/>
      <c r="H90" s="193" t="s">
        <v>178</v>
      </c>
      <c r="I90" s="110" t="s">
        <v>138</v>
      </c>
      <c r="J90" s="237" t="s">
        <v>139</v>
      </c>
      <c r="K90" s="238" t="s">
        <v>140</v>
      </c>
      <c r="L90" s="239" t="s">
        <v>141</v>
      </c>
      <c r="M90" s="240" t="s">
        <v>140</v>
      </c>
      <c r="N90" s="195" t="s">
        <v>141</v>
      </c>
      <c r="O90" s="568"/>
      <c r="P90" s="234"/>
      <c r="Q90" s="234"/>
      <c r="R90" s="580"/>
      <c r="S90" s="554"/>
      <c r="T90" s="554"/>
      <c r="U90" s="554"/>
    </row>
    <row r="91" spans="1:23" ht="14.5" thickBot="1">
      <c r="A91" s="230"/>
      <c r="B91" s="606"/>
      <c r="C91" s="566"/>
      <c r="D91" s="569"/>
      <c r="E91" s="116" t="s">
        <v>142</v>
      </c>
      <c r="F91" s="117" t="s">
        <v>143</v>
      </c>
      <c r="G91" s="117" t="s">
        <v>144</v>
      </c>
      <c r="H91" s="116" t="s">
        <v>145</v>
      </c>
      <c r="I91" s="118" t="s">
        <v>146</v>
      </c>
      <c r="J91" s="119" t="s">
        <v>182</v>
      </c>
      <c r="K91" s="120" t="s">
        <v>148</v>
      </c>
      <c r="L91" s="121" t="s">
        <v>149</v>
      </c>
      <c r="M91" s="122" t="s">
        <v>150</v>
      </c>
      <c r="N91" s="123" t="s">
        <v>151</v>
      </c>
      <c r="O91" s="117" t="s">
        <v>152</v>
      </c>
      <c r="P91" s="234"/>
      <c r="Q91" s="234"/>
      <c r="R91" s="580"/>
      <c r="S91" s="554"/>
      <c r="T91" s="554"/>
      <c r="U91" s="554"/>
    </row>
    <row r="92" spans="1:23" ht="17.25" customHeight="1">
      <c r="A92" s="230"/>
      <c r="B92" s="613" t="s">
        <v>153</v>
      </c>
      <c r="C92" s="587"/>
      <c r="D92" s="125"/>
      <c r="E92" s="126"/>
      <c r="F92" s="127">
        <f>E92-G92</f>
        <v>0</v>
      </c>
      <c r="G92" s="128"/>
      <c r="H92" s="129">
        <f>SUM(I92:N92)</f>
        <v>0</v>
      </c>
      <c r="I92" s="130"/>
      <c r="J92" s="131"/>
      <c r="K92" s="132"/>
      <c r="L92" s="133"/>
      <c r="M92" s="134"/>
      <c r="N92" s="135"/>
      <c r="O92" s="241">
        <f>G92-H92</f>
        <v>0</v>
      </c>
      <c r="P92" s="234"/>
      <c r="Q92" s="234"/>
      <c r="R92" s="554" t="str">
        <f>IF(COUNTA(E92:E94,G92:G94,I92:N94)=0,"OK",IF(COUNTIF(D92:D94,"○")=1,"OK","エラー"))</f>
        <v>OK</v>
      </c>
      <c r="S92" s="137" t="str">
        <f>IF(COUNTA(G92,I92:N92)&gt;=1,IF(E92&lt;=0,"エラー","OK"),"OK")</f>
        <v>OK</v>
      </c>
      <c r="T92" s="137" t="str">
        <f>IF(F92&lt;0,"エラー","OK")</f>
        <v>OK</v>
      </c>
      <c r="U92" s="137" t="str">
        <f>IF(O92&lt;0,"エラー","OK")</f>
        <v>OK</v>
      </c>
    </row>
    <row r="93" spans="1:23" ht="17.25" customHeight="1">
      <c r="A93" s="230"/>
      <c r="B93" s="614" t="s">
        <v>154</v>
      </c>
      <c r="C93" s="589"/>
      <c r="D93" s="138"/>
      <c r="E93" s="139"/>
      <c r="F93" s="140">
        <f>E93-G93</f>
        <v>0</v>
      </c>
      <c r="G93" s="139"/>
      <c r="H93" s="141">
        <f>SUM(I93:N93)</f>
        <v>0</v>
      </c>
      <c r="I93" s="142"/>
      <c r="J93" s="143"/>
      <c r="K93" s="144"/>
      <c r="L93" s="145"/>
      <c r="M93" s="146"/>
      <c r="N93" s="147"/>
      <c r="O93" s="242">
        <f>G93-H93</f>
        <v>0</v>
      </c>
      <c r="P93" s="234"/>
      <c r="Q93" s="234"/>
      <c r="R93" s="554"/>
      <c r="S93" s="137" t="str">
        <f>IF(COUNTA(G93,I93:N93)&gt;=1,IF(E93&lt;=0,"エラー","OK"),"OK")</f>
        <v>OK</v>
      </c>
      <c r="T93" s="137" t="str">
        <f>IF(F93&lt;0,"エラー","OK")</f>
        <v>OK</v>
      </c>
      <c r="U93" s="137" t="str">
        <f>IF(O93&lt;0,"エラー","OK")</f>
        <v>OK</v>
      </c>
    </row>
    <row r="94" spans="1:23" ht="17.25" customHeight="1" thickBot="1">
      <c r="A94" s="230"/>
      <c r="B94" s="615" t="s">
        <v>155</v>
      </c>
      <c r="C94" s="591"/>
      <c r="D94" s="243"/>
      <c r="E94" s="150"/>
      <c r="F94" s="151">
        <f>E94-G94</f>
        <v>0</v>
      </c>
      <c r="G94" s="152"/>
      <c r="H94" s="153">
        <f>SUM(I94:N94)</f>
        <v>0</v>
      </c>
      <c r="I94" s="154"/>
      <c r="J94" s="155"/>
      <c r="K94" s="156"/>
      <c r="L94" s="157"/>
      <c r="M94" s="158"/>
      <c r="N94" s="159"/>
      <c r="O94" s="244">
        <f>G94-H94</f>
        <v>0</v>
      </c>
      <c r="P94" s="234"/>
      <c r="Q94" s="234"/>
      <c r="R94" s="554"/>
      <c r="S94" s="137" t="str">
        <f>IF(COUNTA(G94,I94:N94)&gt;=1,IF(E94&lt;=0,"エラー","OK"),"OK")</f>
        <v>OK</v>
      </c>
      <c r="T94" s="137" t="str">
        <f>IF(F94&lt;0,"エラー","OK")</f>
        <v>OK</v>
      </c>
      <c r="U94" s="137" t="str">
        <f>IF(O94&lt;0,"エラー","OK")</f>
        <v>OK</v>
      </c>
    </row>
    <row r="95" spans="1:23" ht="17.25" customHeight="1" thickBot="1">
      <c r="A95" s="230"/>
      <c r="B95" s="616" t="s">
        <v>156</v>
      </c>
      <c r="C95" s="617"/>
      <c r="D95" s="245"/>
      <c r="E95" s="244">
        <f>SUM(E92:E94)</f>
        <v>0</v>
      </c>
      <c r="F95" s="244">
        <f>SUM(F92:F94)</f>
        <v>0</v>
      </c>
      <c r="G95" s="244">
        <f t="shared" ref="G95:O95" si="4">SUM(G92:G94)</f>
        <v>0</v>
      </c>
      <c r="H95" s="246">
        <f t="shared" si="4"/>
        <v>0</v>
      </c>
      <c r="I95" s="247">
        <f t="shared" si="4"/>
        <v>0</v>
      </c>
      <c r="J95" s="248">
        <f t="shared" si="4"/>
        <v>0</v>
      </c>
      <c r="K95" s="249">
        <f t="shared" si="4"/>
        <v>0</v>
      </c>
      <c r="L95" s="250">
        <f t="shared" si="4"/>
        <v>0</v>
      </c>
      <c r="M95" s="251">
        <f t="shared" si="4"/>
        <v>0</v>
      </c>
      <c r="N95" s="252">
        <f t="shared" si="4"/>
        <v>0</v>
      </c>
      <c r="O95" s="244">
        <f t="shared" si="4"/>
        <v>0</v>
      </c>
      <c r="P95" s="234"/>
      <c r="Q95" s="234"/>
    </row>
    <row r="96" spans="1:23" ht="3.75" customHeight="1">
      <c r="A96" s="230"/>
      <c r="B96" s="232"/>
      <c r="C96" s="232"/>
      <c r="D96" s="232"/>
      <c r="E96" s="232"/>
      <c r="F96" s="232"/>
      <c r="G96" s="232"/>
      <c r="H96" s="232"/>
      <c r="I96" s="232"/>
      <c r="J96" s="232"/>
      <c r="K96" s="253"/>
      <c r="L96" s="254"/>
      <c r="M96" s="232"/>
      <c r="N96" s="232"/>
      <c r="O96" s="232"/>
      <c r="P96" s="234"/>
      <c r="Q96" s="234"/>
    </row>
    <row r="97" spans="1:22" ht="4.5" customHeight="1" thickBot="1">
      <c r="A97" s="230"/>
      <c r="B97" s="255"/>
      <c r="C97" s="255"/>
      <c r="D97" s="255"/>
      <c r="E97" s="256"/>
      <c r="F97" s="256"/>
      <c r="G97" s="256"/>
      <c r="H97" s="256"/>
      <c r="I97" s="256"/>
      <c r="J97" s="256"/>
      <c r="K97" s="257"/>
      <c r="L97" s="258"/>
      <c r="M97" s="256"/>
      <c r="N97" s="256"/>
      <c r="O97" s="256"/>
      <c r="P97" s="230"/>
      <c r="Q97" s="234"/>
    </row>
    <row r="98" spans="1:22" ht="17.25" customHeight="1">
      <c r="A98" s="230"/>
      <c r="B98" s="255"/>
      <c r="C98" s="255"/>
      <c r="D98" s="255"/>
      <c r="E98" s="256"/>
      <c r="F98" s="256"/>
      <c r="G98" s="256"/>
      <c r="H98" s="618" t="s">
        <v>157</v>
      </c>
      <c r="I98" s="618"/>
      <c r="J98" s="618"/>
      <c r="K98" s="618"/>
      <c r="L98" s="618"/>
      <c r="M98" s="618"/>
      <c r="N98" s="618"/>
      <c r="O98" s="618"/>
      <c r="P98" s="230"/>
      <c r="Q98" s="234"/>
    </row>
    <row r="99" spans="1:22" ht="17.25" customHeight="1" thickBot="1">
      <c r="A99" s="230"/>
      <c r="B99" s="255"/>
      <c r="C99" s="255"/>
      <c r="D99" s="255"/>
      <c r="E99" s="256"/>
      <c r="F99" s="256"/>
      <c r="G99" s="256"/>
      <c r="H99" s="611" t="s">
        <v>158</v>
      </c>
      <c r="I99" s="611"/>
      <c r="J99" s="611"/>
      <c r="K99" s="611"/>
      <c r="L99" s="611"/>
      <c r="M99" s="611"/>
      <c r="N99" s="611"/>
      <c r="O99" s="611"/>
      <c r="P99" s="230"/>
      <c r="Q99" s="234"/>
    </row>
    <row r="100" spans="1:22" ht="17.25" customHeight="1" thickBot="1">
      <c r="A100" s="255"/>
      <c r="B100" s="255"/>
      <c r="C100" s="255"/>
      <c r="D100" s="255"/>
      <c r="E100" s="256"/>
      <c r="F100" s="256"/>
      <c r="G100" s="256"/>
      <c r="H100" s="256"/>
      <c r="I100" s="259"/>
      <c r="J100" s="612" t="s">
        <v>159</v>
      </c>
      <c r="K100" s="612"/>
      <c r="L100" s="612" t="s">
        <v>160</v>
      </c>
      <c r="M100" s="612"/>
      <c r="N100" s="256"/>
      <c r="O100" s="256"/>
      <c r="P100" s="230"/>
      <c r="Q100" s="234"/>
    </row>
    <row r="101" spans="1:22" ht="17.25" customHeight="1">
      <c r="A101" s="255"/>
      <c r="B101" s="255"/>
      <c r="C101" s="255"/>
      <c r="D101" s="255"/>
      <c r="E101" s="256"/>
      <c r="F101" s="256"/>
      <c r="G101" s="256"/>
      <c r="H101" s="256"/>
      <c r="I101" s="260" t="s">
        <v>153</v>
      </c>
      <c r="J101" s="584"/>
      <c r="K101" s="584"/>
      <c r="L101" s="584"/>
      <c r="M101" s="584"/>
      <c r="N101" s="256"/>
      <c r="O101" s="256"/>
      <c r="P101" s="230"/>
      <c r="Q101" s="234"/>
    </row>
    <row r="102" spans="1:22" ht="17.25" customHeight="1">
      <c r="A102" s="255"/>
      <c r="B102" s="255"/>
      <c r="C102" s="255"/>
      <c r="D102" s="255"/>
      <c r="E102" s="256"/>
      <c r="F102" s="256"/>
      <c r="G102" s="256"/>
      <c r="H102" s="256"/>
      <c r="I102" s="260" t="s">
        <v>154</v>
      </c>
      <c r="J102" s="584"/>
      <c r="K102" s="584"/>
      <c r="L102" s="584"/>
      <c r="M102" s="584"/>
      <c r="N102" s="256"/>
      <c r="O102" s="256"/>
      <c r="P102" s="230"/>
      <c r="Q102" s="234"/>
    </row>
    <row r="103" spans="1:22" ht="17.25" customHeight="1" thickBot="1">
      <c r="A103" s="255"/>
      <c r="B103" s="255"/>
      <c r="C103" s="255"/>
      <c r="D103" s="255"/>
      <c r="E103" s="256"/>
      <c r="F103" s="256"/>
      <c r="G103" s="256"/>
      <c r="H103" s="256"/>
      <c r="I103" s="261" t="s">
        <v>155</v>
      </c>
      <c r="J103" s="619"/>
      <c r="K103" s="619"/>
      <c r="L103" s="619"/>
      <c r="M103" s="619"/>
      <c r="N103" s="256"/>
      <c r="O103" s="256"/>
      <c r="P103" s="230"/>
      <c r="Q103" s="234"/>
    </row>
    <row r="104" spans="1:22" ht="23.25" customHeight="1">
      <c r="A104" s="255"/>
      <c r="B104" s="255"/>
      <c r="C104" s="255"/>
      <c r="D104" s="255"/>
      <c r="E104" s="256"/>
      <c r="F104" s="256"/>
      <c r="G104" s="256"/>
      <c r="H104" s="256"/>
      <c r="I104" s="256"/>
      <c r="J104" s="256"/>
      <c r="K104" s="256"/>
      <c r="L104" s="256"/>
      <c r="M104" s="256"/>
      <c r="N104" s="256"/>
      <c r="O104" s="256"/>
      <c r="P104" s="230"/>
      <c r="Q104" s="234"/>
    </row>
    <row r="105" spans="1:22" s="90" customFormat="1" ht="30" customHeight="1" thickBot="1">
      <c r="A105" s="262"/>
      <c r="B105" s="263" t="s">
        <v>188</v>
      </c>
      <c r="C105" s="264"/>
      <c r="D105" s="264"/>
      <c r="E105" s="264"/>
      <c r="F105" s="264"/>
      <c r="G105" s="264"/>
      <c r="H105" s="264"/>
      <c r="I105" s="264"/>
      <c r="J105" s="264"/>
      <c r="K105" s="264"/>
      <c r="L105" s="264"/>
      <c r="M105" s="264"/>
      <c r="N105" s="264"/>
      <c r="O105" s="265" t="s">
        <v>121</v>
      </c>
      <c r="P105" s="264"/>
      <c r="Q105" s="234"/>
    </row>
    <row r="106" spans="1:22" ht="14.25" customHeight="1" thickBot="1">
      <c r="A106" s="230"/>
      <c r="B106" s="603"/>
      <c r="C106" s="604"/>
      <c r="D106" s="607" t="s">
        <v>122</v>
      </c>
      <c r="E106" s="608" t="s">
        <v>123</v>
      </c>
      <c r="F106" s="609" t="s">
        <v>124</v>
      </c>
      <c r="G106" s="575" t="s">
        <v>125</v>
      </c>
      <c r="H106" s="576"/>
      <c r="I106" s="576"/>
      <c r="J106" s="576"/>
      <c r="K106" s="576"/>
      <c r="L106" s="576"/>
      <c r="M106" s="576"/>
      <c r="N106" s="576"/>
      <c r="O106" s="577"/>
      <c r="P106" s="234"/>
      <c r="Q106" s="234"/>
      <c r="R106" s="553" t="s">
        <v>126</v>
      </c>
      <c r="S106" s="553"/>
      <c r="T106" s="553"/>
      <c r="U106" s="553"/>
      <c r="V106" s="553"/>
    </row>
    <row r="107" spans="1:22" ht="22.5" customHeight="1" thickBot="1">
      <c r="A107" s="230"/>
      <c r="B107" s="605"/>
      <c r="C107" s="564"/>
      <c r="D107" s="568"/>
      <c r="E107" s="568"/>
      <c r="F107" s="568"/>
      <c r="G107" s="568" t="s">
        <v>127</v>
      </c>
      <c r="H107" s="575" t="s">
        <v>128</v>
      </c>
      <c r="I107" s="576"/>
      <c r="J107" s="576"/>
      <c r="K107" s="576"/>
      <c r="L107" s="576"/>
      <c r="M107" s="576"/>
      <c r="N107" s="577"/>
      <c r="O107" s="608" t="s">
        <v>129</v>
      </c>
      <c r="P107" s="234"/>
      <c r="Q107" s="234"/>
      <c r="R107" s="580" t="s">
        <v>130</v>
      </c>
      <c r="S107" s="553" t="s">
        <v>131</v>
      </c>
      <c r="T107" s="553" t="s">
        <v>132</v>
      </c>
      <c r="U107" s="553" t="s">
        <v>133</v>
      </c>
      <c r="V107" s="553" t="s">
        <v>162</v>
      </c>
    </row>
    <row r="108" spans="1:22" ht="19.5" customHeight="1" thickBot="1">
      <c r="A108" s="230"/>
      <c r="B108" s="605"/>
      <c r="C108" s="564"/>
      <c r="D108" s="568"/>
      <c r="E108" s="568"/>
      <c r="F108" s="568"/>
      <c r="G108" s="568"/>
      <c r="H108" s="108"/>
      <c r="I108" s="555" t="s">
        <v>134</v>
      </c>
      <c r="J108" s="556"/>
      <c r="K108" s="557" t="s">
        <v>135</v>
      </c>
      <c r="L108" s="558"/>
      <c r="M108" s="559" t="s">
        <v>136</v>
      </c>
      <c r="N108" s="560"/>
      <c r="O108" s="568"/>
      <c r="P108" s="234"/>
      <c r="Q108" s="234"/>
      <c r="R108" s="580"/>
      <c r="S108" s="554"/>
      <c r="T108" s="554"/>
      <c r="U108" s="554"/>
      <c r="V108" s="554"/>
    </row>
    <row r="109" spans="1:22" ht="36.75" customHeight="1">
      <c r="A109" s="230"/>
      <c r="B109" s="605"/>
      <c r="C109" s="564"/>
      <c r="D109" s="568"/>
      <c r="E109" s="568"/>
      <c r="F109" s="568"/>
      <c r="G109" s="568"/>
      <c r="H109" s="193" t="s">
        <v>178</v>
      </c>
      <c r="I109" s="194" t="s">
        <v>138</v>
      </c>
      <c r="J109" s="237" t="s">
        <v>139</v>
      </c>
      <c r="K109" s="238" t="s">
        <v>140</v>
      </c>
      <c r="L109" s="239" t="s">
        <v>141</v>
      </c>
      <c r="M109" s="240" t="s">
        <v>140</v>
      </c>
      <c r="N109" s="195" t="s">
        <v>141</v>
      </c>
      <c r="O109" s="568"/>
      <c r="P109" s="234"/>
      <c r="Q109" s="234"/>
      <c r="R109" s="580"/>
      <c r="S109" s="554"/>
      <c r="T109" s="554"/>
      <c r="U109" s="554"/>
      <c r="V109" s="554"/>
    </row>
    <row r="110" spans="1:22" ht="14.5" thickBot="1">
      <c r="A110" s="230"/>
      <c r="B110" s="606"/>
      <c r="C110" s="566"/>
      <c r="D110" s="569"/>
      <c r="E110" s="116" t="s">
        <v>142</v>
      </c>
      <c r="F110" s="117" t="s">
        <v>143</v>
      </c>
      <c r="G110" s="117" t="s">
        <v>144</v>
      </c>
      <c r="H110" s="116" t="s">
        <v>145</v>
      </c>
      <c r="I110" s="118" t="s">
        <v>146</v>
      </c>
      <c r="J110" s="119" t="s">
        <v>182</v>
      </c>
      <c r="K110" s="120" t="s">
        <v>148</v>
      </c>
      <c r="L110" s="121" t="s">
        <v>149</v>
      </c>
      <c r="M110" s="122" t="s">
        <v>150</v>
      </c>
      <c r="N110" s="123" t="s">
        <v>151</v>
      </c>
      <c r="O110" s="117" t="s">
        <v>152</v>
      </c>
      <c r="P110" s="234"/>
      <c r="Q110" s="234"/>
      <c r="R110" s="580"/>
      <c r="S110" s="554"/>
      <c r="T110" s="554"/>
      <c r="U110" s="554"/>
      <c r="V110" s="554"/>
    </row>
    <row r="111" spans="1:22" ht="17.25" customHeight="1">
      <c r="A111" s="230"/>
      <c r="B111" s="613" t="s">
        <v>153</v>
      </c>
      <c r="C111" s="587"/>
      <c r="D111" s="185" t="str">
        <f>IF(D92="","",D92)</f>
        <v/>
      </c>
      <c r="E111" s="126"/>
      <c r="F111" s="127">
        <f>E111-G111</f>
        <v>0</v>
      </c>
      <c r="G111" s="128"/>
      <c r="H111" s="129">
        <f>SUM(I111:N111)</f>
        <v>0</v>
      </c>
      <c r="I111" s="130"/>
      <c r="J111" s="131"/>
      <c r="K111" s="132"/>
      <c r="L111" s="133"/>
      <c r="M111" s="134"/>
      <c r="N111" s="135"/>
      <c r="O111" s="241">
        <f>G111-H111</f>
        <v>0</v>
      </c>
      <c r="P111" s="234"/>
      <c r="Q111" s="234"/>
      <c r="R111" s="554" t="str">
        <f>IF(COUNTA(E111:E113,G111:G113,I111:N113)=0,"OK",IF(COUNTIF(D111:D113,"○")=1,"OK","エラー"))</f>
        <v>OK</v>
      </c>
      <c r="S111" s="137" t="str">
        <f>IF(COUNTA(G111,I111:N111)&gt;=1,IF(E111&lt;=0,"エラー","OK"),"OK")</f>
        <v>OK</v>
      </c>
      <c r="T111" s="137" t="str">
        <f>IF(F111&lt;0,"エラー","OK")</f>
        <v>OK</v>
      </c>
      <c r="U111" s="137" t="str">
        <f>IF(O111&lt;0,"エラー","OK")</f>
        <v>OK</v>
      </c>
      <c r="V111" s="137" t="str">
        <f>IF(AND(E111&lt;=E92,G111&lt;=G92,I111&lt;=I92,J111&lt;=J92,K111&lt;=K92,L111&lt;=L92,M111&lt;=M92,N111&lt;=N92),"OK","エラー")</f>
        <v>OK</v>
      </c>
    </row>
    <row r="112" spans="1:22" ht="17.25" customHeight="1">
      <c r="A112" s="230"/>
      <c r="B112" s="614" t="s">
        <v>154</v>
      </c>
      <c r="C112" s="589"/>
      <c r="D112" s="186" t="str">
        <f>IF(D93="","",D93)</f>
        <v/>
      </c>
      <c r="E112" s="139"/>
      <c r="F112" s="140">
        <f>E112-G112</f>
        <v>0</v>
      </c>
      <c r="G112" s="139"/>
      <c r="H112" s="141">
        <f>SUM(I112:N112)</f>
        <v>0</v>
      </c>
      <c r="I112" s="142"/>
      <c r="J112" s="143"/>
      <c r="K112" s="144"/>
      <c r="L112" s="145"/>
      <c r="M112" s="146"/>
      <c r="N112" s="147"/>
      <c r="O112" s="242">
        <f>G112-H112</f>
        <v>0</v>
      </c>
      <c r="P112" s="234"/>
      <c r="Q112" s="234"/>
      <c r="R112" s="554"/>
      <c r="S112" s="137" t="str">
        <f>IF(COUNTA(G112,I112:N112)&gt;=1,IF(E112&lt;=0,"エラー","OK"),"OK")</f>
        <v>OK</v>
      </c>
      <c r="T112" s="137" t="str">
        <f>IF(F112&lt;0,"エラー","OK")</f>
        <v>OK</v>
      </c>
      <c r="U112" s="137" t="str">
        <f>IF(O112&lt;0,"エラー","OK")</f>
        <v>OK</v>
      </c>
      <c r="V112" s="137" t="str">
        <f>IF(AND(E112&lt;=E93,G112&lt;=G93,I112&lt;=I93,J112&lt;=J93,K112&lt;=K93,L112&lt;=L93,M112&lt;=M93,N112&lt;=N93),"OK","エラー")</f>
        <v>OK</v>
      </c>
    </row>
    <row r="113" spans="1:22" ht="17.25" customHeight="1" thickBot="1">
      <c r="A113" s="230"/>
      <c r="B113" s="615" t="s">
        <v>155</v>
      </c>
      <c r="C113" s="591"/>
      <c r="D113" s="211" t="str">
        <f>IF(D94="","",D94)</f>
        <v/>
      </c>
      <c r="E113" s="150"/>
      <c r="F113" s="151">
        <f>E113-G113</f>
        <v>0</v>
      </c>
      <c r="G113" s="152"/>
      <c r="H113" s="153">
        <f>SUM(I113:N113)</f>
        <v>0</v>
      </c>
      <c r="I113" s="154"/>
      <c r="J113" s="155"/>
      <c r="K113" s="156"/>
      <c r="L113" s="157"/>
      <c r="M113" s="158"/>
      <c r="N113" s="159"/>
      <c r="O113" s="244">
        <f>G113-H113</f>
        <v>0</v>
      </c>
      <c r="P113" s="234"/>
      <c r="Q113" s="234"/>
      <c r="R113" s="554"/>
      <c r="S113" s="137" t="str">
        <f>IF(COUNTA(G113,I113:N113)&gt;=1,IF(E113&lt;=0,"エラー","OK"),"OK")</f>
        <v>OK</v>
      </c>
      <c r="T113" s="137" t="str">
        <f>IF(F113&lt;0,"エラー","OK")</f>
        <v>OK</v>
      </c>
      <c r="U113" s="137" t="str">
        <f>IF(O113&lt;0,"エラー","OK")</f>
        <v>OK</v>
      </c>
      <c r="V113" s="137" t="str">
        <f>IF(AND(E113&lt;=E94,G113&lt;=G94,I113&lt;=I94,J113&lt;=J94,K113&lt;=K94,L113&lt;=L94,M113&lt;=M94,N113&lt;=N94),"OK","エラー")</f>
        <v>OK</v>
      </c>
    </row>
    <row r="114" spans="1:22" ht="17.25" customHeight="1" thickBot="1">
      <c r="A114" s="230"/>
      <c r="B114" s="616" t="s">
        <v>156</v>
      </c>
      <c r="C114" s="617"/>
      <c r="D114" s="245"/>
      <c r="E114" s="244">
        <f>SUM(E111:E113)</f>
        <v>0</v>
      </c>
      <c r="F114" s="244">
        <f>SUM(F111:F113)</f>
        <v>0</v>
      </c>
      <c r="G114" s="244">
        <f t="shared" ref="G114:O114" si="5">SUM(G111:G113)</f>
        <v>0</v>
      </c>
      <c r="H114" s="246">
        <f t="shared" si="5"/>
        <v>0</v>
      </c>
      <c r="I114" s="247">
        <f t="shared" si="5"/>
        <v>0</v>
      </c>
      <c r="J114" s="248">
        <f t="shared" si="5"/>
        <v>0</v>
      </c>
      <c r="K114" s="249">
        <f t="shared" si="5"/>
        <v>0</v>
      </c>
      <c r="L114" s="250">
        <f t="shared" si="5"/>
        <v>0</v>
      </c>
      <c r="M114" s="251">
        <f t="shared" si="5"/>
        <v>0</v>
      </c>
      <c r="N114" s="252">
        <f t="shared" si="5"/>
        <v>0</v>
      </c>
      <c r="O114" s="244">
        <f t="shared" si="5"/>
        <v>0</v>
      </c>
      <c r="P114" s="234"/>
      <c r="Q114" s="234"/>
    </row>
    <row r="115" spans="1:22" ht="8.25" customHeight="1">
      <c r="A115" s="230"/>
      <c r="B115" s="232"/>
      <c r="C115" s="232"/>
      <c r="D115" s="232"/>
      <c r="E115" s="232"/>
      <c r="F115" s="232"/>
      <c r="G115" s="232"/>
      <c r="H115" s="232"/>
      <c r="I115" s="232"/>
      <c r="J115" s="232"/>
      <c r="K115" s="253"/>
      <c r="L115" s="254"/>
      <c r="M115" s="232"/>
      <c r="N115" s="232"/>
      <c r="O115" s="232"/>
      <c r="P115" s="234"/>
      <c r="Q115" s="234"/>
    </row>
    <row r="116" spans="1:22" ht="4.5" customHeight="1" thickBot="1">
      <c r="A116" s="230"/>
      <c r="B116" s="255"/>
      <c r="C116" s="255"/>
      <c r="D116" s="255"/>
      <c r="E116" s="256"/>
      <c r="F116" s="256"/>
      <c r="G116" s="256"/>
      <c r="H116" s="256"/>
      <c r="I116" s="256"/>
      <c r="J116" s="256"/>
      <c r="K116" s="257"/>
      <c r="L116" s="258"/>
      <c r="M116" s="256"/>
      <c r="N116" s="256"/>
      <c r="O116" s="256"/>
      <c r="P116" s="230"/>
      <c r="Q116" s="234"/>
    </row>
    <row r="117" spans="1:22" ht="17.25" customHeight="1">
      <c r="A117" s="230"/>
      <c r="B117" s="255"/>
      <c r="C117" s="255"/>
      <c r="D117" s="255"/>
      <c r="E117" s="256"/>
      <c r="F117" s="256"/>
      <c r="G117" s="256"/>
      <c r="H117" s="618" t="s">
        <v>157</v>
      </c>
      <c r="I117" s="618"/>
      <c r="J117" s="618"/>
      <c r="K117" s="618"/>
      <c r="L117" s="618"/>
      <c r="M117" s="618"/>
      <c r="N117" s="618"/>
      <c r="O117" s="618"/>
      <c r="P117" s="230"/>
      <c r="Q117" s="234"/>
    </row>
    <row r="118" spans="1:22" ht="17.25" customHeight="1" thickBot="1">
      <c r="A118" s="230"/>
      <c r="B118" s="255"/>
      <c r="C118" s="255"/>
      <c r="D118" s="255"/>
      <c r="E118" s="256"/>
      <c r="F118" s="256"/>
      <c r="G118" s="256"/>
      <c r="H118" s="611" t="s">
        <v>158</v>
      </c>
      <c r="I118" s="611"/>
      <c r="J118" s="611"/>
      <c r="K118" s="611"/>
      <c r="L118" s="611"/>
      <c r="M118" s="611"/>
      <c r="N118" s="611"/>
      <c r="O118" s="611"/>
      <c r="P118" s="230"/>
      <c r="Q118" s="234"/>
    </row>
    <row r="119" spans="1:22" ht="17.25" customHeight="1" thickBot="1">
      <c r="A119" s="255"/>
      <c r="B119" s="255"/>
      <c r="C119" s="255"/>
      <c r="D119" s="255"/>
      <c r="E119" s="256"/>
      <c r="F119" s="256"/>
      <c r="G119" s="256"/>
      <c r="H119" s="256"/>
      <c r="I119" s="259"/>
      <c r="J119" s="612" t="s">
        <v>159</v>
      </c>
      <c r="K119" s="612"/>
      <c r="L119" s="612" t="s">
        <v>160</v>
      </c>
      <c r="M119" s="612"/>
      <c r="N119" s="256"/>
      <c r="O119" s="256"/>
      <c r="P119" s="230"/>
      <c r="Q119" s="234"/>
    </row>
    <row r="120" spans="1:22" ht="17.25" customHeight="1">
      <c r="A120" s="255"/>
      <c r="B120" s="255"/>
      <c r="C120" s="255"/>
      <c r="D120" s="255"/>
      <c r="E120" s="256"/>
      <c r="F120" s="256"/>
      <c r="G120" s="256"/>
      <c r="H120" s="256"/>
      <c r="I120" s="260" t="s">
        <v>153</v>
      </c>
      <c r="J120" s="584"/>
      <c r="K120" s="584"/>
      <c r="L120" s="584"/>
      <c r="M120" s="584"/>
      <c r="N120" s="256"/>
      <c r="O120" s="256"/>
      <c r="P120" s="230"/>
      <c r="Q120" s="234"/>
    </row>
    <row r="121" spans="1:22" ht="17.25" customHeight="1">
      <c r="A121" s="255"/>
      <c r="B121" s="255"/>
      <c r="C121" s="255"/>
      <c r="D121" s="255"/>
      <c r="E121" s="256"/>
      <c r="F121" s="256"/>
      <c r="G121" s="256"/>
      <c r="H121" s="256"/>
      <c r="I121" s="260" t="s">
        <v>154</v>
      </c>
      <c r="J121" s="584"/>
      <c r="K121" s="584"/>
      <c r="L121" s="584"/>
      <c r="M121" s="584"/>
      <c r="N121" s="256"/>
      <c r="O121" s="256"/>
      <c r="P121" s="230"/>
      <c r="Q121" s="234"/>
    </row>
    <row r="122" spans="1:22" ht="17.25" customHeight="1" thickBot="1">
      <c r="A122" s="255"/>
      <c r="B122" s="255"/>
      <c r="C122" s="255"/>
      <c r="D122" s="255"/>
      <c r="E122" s="256"/>
      <c r="F122" s="256"/>
      <c r="G122" s="256"/>
      <c r="H122" s="256"/>
      <c r="I122" s="261" t="s">
        <v>155</v>
      </c>
      <c r="J122" s="619"/>
      <c r="K122" s="619"/>
      <c r="L122" s="619"/>
      <c r="M122" s="619"/>
      <c r="N122" s="256"/>
      <c r="O122" s="256"/>
      <c r="P122" s="230"/>
      <c r="Q122" s="234"/>
    </row>
    <row r="123" spans="1:22" ht="17.25" customHeight="1">
      <c r="A123" s="255"/>
      <c r="B123" s="255"/>
      <c r="C123" s="255"/>
      <c r="D123" s="255"/>
      <c r="E123" s="256"/>
      <c r="F123" s="256"/>
      <c r="G123" s="256"/>
      <c r="H123" s="256"/>
      <c r="I123" s="256"/>
      <c r="J123" s="256"/>
      <c r="K123" s="256"/>
      <c r="L123" s="256"/>
      <c r="M123" s="256"/>
      <c r="N123" s="256"/>
      <c r="O123" s="256"/>
      <c r="P123" s="230"/>
      <c r="Q123" s="234"/>
    </row>
    <row r="124" spans="1:22" ht="30" customHeight="1" thickBot="1">
      <c r="A124" s="230"/>
      <c r="B124" s="266" t="s">
        <v>189</v>
      </c>
      <c r="C124" s="267"/>
      <c r="D124" s="236"/>
      <c r="E124" s="232"/>
      <c r="F124" s="232"/>
      <c r="G124" s="232"/>
      <c r="H124" s="232"/>
      <c r="I124" s="232"/>
      <c r="J124" s="232"/>
      <c r="K124" s="232"/>
      <c r="L124" s="232"/>
      <c r="M124" s="232"/>
      <c r="N124" s="602" t="s">
        <v>164</v>
      </c>
      <c r="O124" s="620"/>
      <c r="P124" s="268"/>
      <c r="Q124" s="230"/>
    </row>
    <row r="125" spans="1:22" ht="17.25" customHeight="1" thickBot="1">
      <c r="A125" s="230"/>
      <c r="B125" s="603"/>
      <c r="C125" s="621"/>
      <c r="D125" s="607" t="s">
        <v>122</v>
      </c>
      <c r="E125" s="609" t="s">
        <v>165</v>
      </c>
      <c r="F125" s="609" t="s">
        <v>166</v>
      </c>
      <c r="G125" s="626" t="s">
        <v>167</v>
      </c>
      <c r="H125" s="627"/>
      <c r="I125" s="627"/>
      <c r="J125" s="627"/>
      <c r="K125" s="627"/>
      <c r="L125" s="627"/>
      <c r="M125" s="627"/>
      <c r="N125" s="627"/>
      <c r="O125" s="628"/>
      <c r="P125" s="230"/>
      <c r="Q125" s="230"/>
      <c r="R125" s="553" t="s">
        <v>126</v>
      </c>
      <c r="S125" s="553"/>
      <c r="T125" s="553"/>
      <c r="U125" s="553"/>
      <c r="V125" s="553"/>
    </row>
    <row r="126" spans="1:22" ht="17.25" customHeight="1" thickBot="1">
      <c r="A126" s="230"/>
      <c r="B126" s="622"/>
      <c r="C126" s="623"/>
      <c r="D126" s="568"/>
      <c r="E126" s="568"/>
      <c r="F126" s="574"/>
      <c r="G126" s="574" t="s">
        <v>168</v>
      </c>
      <c r="H126" s="630" t="s">
        <v>169</v>
      </c>
      <c r="I126" s="631"/>
      <c r="J126" s="631"/>
      <c r="K126" s="631"/>
      <c r="L126" s="631"/>
      <c r="M126" s="631"/>
      <c r="N126" s="632"/>
      <c r="O126" s="568" t="s">
        <v>170</v>
      </c>
      <c r="P126" s="230"/>
      <c r="Q126" s="269"/>
      <c r="R126" s="580" t="s">
        <v>130</v>
      </c>
      <c r="S126" s="553" t="s">
        <v>171</v>
      </c>
      <c r="T126" s="553" t="s">
        <v>172</v>
      </c>
      <c r="U126" s="553" t="s">
        <v>173</v>
      </c>
      <c r="V126" s="553" t="s">
        <v>174</v>
      </c>
    </row>
    <row r="127" spans="1:22" s="270" customFormat="1" ht="17.25" customHeight="1" thickBot="1">
      <c r="A127" s="269"/>
      <c r="B127" s="622"/>
      <c r="C127" s="623"/>
      <c r="D127" s="568"/>
      <c r="E127" s="568"/>
      <c r="F127" s="574"/>
      <c r="G127" s="568"/>
      <c r="H127" s="192"/>
      <c r="I127" s="598" t="s">
        <v>175</v>
      </c>
      <c r="J127" s="560"/>
      <c r="K127" s="598" t="s">
        <v>176</v>
      </c>
      <c r="L127" s="560"/>
      <c r="M127" s="598" t="s">
        <v>177</v>
      </c>
      <c r="N127" s="560"/>
      <c r="O127" s="568"/>
      <c r="P127" s="269"/>
      <c r="Q127" s="230"/>
      <c r="R127" s="580"/>
      <c r="S127" s="554"/>
      <c r="T127" s="554"/>
      <c r="U127" s="554"/>
      <c r="V127" s="554"/>
    </row>
    <row r="128" spans="1:22" ht="39.75" customHeight="1">
      <c r="A128" s="230"/>
      <c r="B128" s="622"/>
      <c r="C128" s="623"/>
      <c r="D128" s="568"/>
      <c r="E128" s="568"/>
      <c r="F128" s="574"/>
      <c r="G128" s="568"/>
      <c r="H128" s="193" t="s">
        <v>178</v>
      </c>
      <c r="I128" s="110" t="s">
        <v>179</v>
      </c>
      <c r="J128" s="115" t="s">
        <v>180</v>
      </c>
      <c r="K128" s="194" t="s">
        <v>140</v>
      </c>
      <c r="L128" s="195" t="s">
        <v>181</v>
      </c>
      <c r="M128" s="194" t="s">
        <v>140</v>
      </c>
      <c r="N128" s="195" t="s">
        <v>181</v>
      </c>
      <c r="O128" s="568"/>
      <c r="P128" s="230"/>
      <c r="Q128" s="230"/>
      <c r="R128" s="580"/>
      <c r="S128" s="554"/>
      <c r="T128" s="554"/>
      <c r="U128" s="554"/>
      <c r="V128" s="554"/>
    </row>
    <row r="129" spans="1:23" ht="18" customHeight="1" thickBot="1">
      <c r="A129" s="230"/>
      <c r="B129" s="624"/>
      <c r="C129" s="625"/>
      <c r="D129" s="569"/>
      <c r="E129" s="116" t="s">
        <v>142</v>
      </c>
      <c r="F129" s="117" t="s">
        <v>143</v>
      </c>
      <c r="G129" s="117" t="s">
        <v>144</v>
      </c>
      <c r="H129" s="116" t="s">
        <v>145</v>
      </c>
      <c r="I129" s="118" t="s">
        <v>146</v>
      </c>
      <c r="J129" s="123" t="s">
        <v>182</v>
      </c>
      <c r="K129" s="118" t="s">
        <v>148</v>
      </c>
      <c r="L129" s="123" t="s">
        <v>149</v>
      </c>
      <c r="M129" s="118" t="s">
        <v>150</v>
      </c>
      <c r="N129" s="123" t="s">
        <v>151</v>
      </c>
      <c r="O129" s="117" t="s">
        <v>152</v>
      </c>
      <c r="P129" s="230"/>
      <c r="Q129" s="230"/>
      <c r="R129" s="580"/>
      <c r="S129" s="554"/>
      <c r="T129" s="554"/>
      <c r="U129" s="554"/>
      <c r="V129" s="554"/>
    </row>
    <row r="130" spans="1:23" ht="17.25" customHeight="1">
      <c r="A130" s="230"/>
      <c r="B130" s="613" t="s">
        <v>153</v>
      </c>
      <c r="C130" s="587"/>
      <c r="D130" s="185" t="str">
        <f>IF(D92="","",D92)</f>
        <v/>
      </c>
      <c r="E130" s="197"/>
      <c r="F130" s="198">
        <f>E130- G130</f>
        <v>0</v>
      </c>
      <c r="G130" s="199"/>
      <c r="H130" s="200">
        <f>SUM(I130:N130)</f>
        <v>0</v>
      </c>
      <c r="I130" s="201"/>
      <c r="J130" s="202"/>
      <c r="K130" s="201"/>
      <c r="L130" s="202"/>
      <c r="M130" s="201"/>
      <c r="N130" s="202"/>
      <c r="O130" s="271">
        <f>+G130-H130</f>
        <v>0</v>
      </c>
      <c r="P130" s="230"/>
      <c r="Q130" s="230"/>
      <c r="R130" s="554" t="str">
        <f>IF(COUNTA(E130:E132,G130:G132,I130:N132)=0,"OK",IF(COUNTIF(D130:D132,"○")=1,"OK","エラー"))</f>
        <v>OK</v>
      </c>
      <c r="S130" s="137" t="str">
        <f>IF(COUNTA(G130,I130:N130)&gt;=1,IF(E130&lt;=0,"エラー","OK"),"OK")</f>
        <v>OK</v>
      </c>
      <c r="T130" s="137" t="str">
        <f>IF(F130&lt;0,"エラー","OK")</f>
        <v>OK</v>
      </c>
      <c r="U130" s="137" t="str">
        <f>IF(O130&lt;0,"エラー","OK")</f>
        <v>OK</v>
      </c>
      <c r="V130" s="137" t="str">
        <f>IF(AND(COUNTA(E92)=COUNTA(E130),COUNTA(G92)=COUNTA(G130),COUNTA(I92)=COUNTA(I130),COUNTA(J92)=COUNTA(J130),COUNTA(K92)=COUNTA(K130),COUNTA(L92)=COUNTA(L130),COUNTA(M92)=COUNTA(M130),COUNTA(N92)=COUNTA(N130)),"OK","エラー")</f>
        <v>OK</v>
      </c>
    </row>
    <row r="131" spans="1:23" ht="17.25" customHeight="1">
      <c r="A131" s="230"/>
      <c r="B131" s="614" t="s">
        <v>154</v>
      </c>
      <c r="C131" s="589"/>
      <c r="D131" s="186" t="str">
        <f>IF(D93="","",D93)</f>
        <v/>
      </c>
      <c r="E131" s="205"/>
      <c r="F131" s="206">
        <f>E131- G131</f>
        <v>0</v>
      </c>
      <c r="G131" s="205"/>
      <c r="H131" s="207">
        <f>SUM(I131:N131)</f>
        <v>0</v>
      </c>
      <c r="I131" s="208"/>
      <c r="J131" s="209"/>
      <c r="K131" s="208"/>
      <c r="L131" s="209"/>
      <c r="M131" s="208"/>
      <c r="N131" s="209"/>
      <c r="O131" s="272">
        <f>+G131-H131</f>
        <v>0</v>
      </c>
      <c r="P131" s="230"/>
      <c r="Q131" s="230"/>
      <c r="R131" s="554"/>
      <c r="S131" s="137" t="str">
        <f>IF(COUNTA(G131,I131:N131)&gt;=1,IF(E131&lt;=0,"エラー","OK"),"OK")</f>
        <v>OK</v>
      </c>
      <c r="T131" s="137" t="str">
        <f>IF(F131&lt;0,"エラー","OK")</f>
        <v>OK</v>
      </c>
      <c r="U131" s="137" t="str">
        <f>IF(O131&lt;0,"エラー","OK")</f>
        <v>OK</v>
      </c>
      <c r="V131" s="137" t="str">
        <f>IF(AND(COUNTA(E93)=COUNTA(E131),COUNTA(G93)=COUNTA(G131),COUNTA(I93)=COUNTA(I131),COUNTA(J93)=COUNTA(J131),COUNTA(K93)=COUNTA(K131),COUNTA(L93)=COUNTA(L131),COUNTA(M93)=COUNTA(M131),COUNTA(N93)=COUNTA(N131)),"OK","エラー")</f>
        <v>OK</v>
      </c>
    </row>
    <row r="132" spans="1:23" ht="17.25" customHeight="1" thickBot="1">
      <c r="A132" s="230"/>
      <c r="B132" s="615" t="s">
        <v>155</v>
      </c>
      <c r="C132" s="591"/>
      <c r="D132" s="211" t="str">
        <f>IF(D94="","",D94)</f>
        <v/>
      </c>
      <c r="E132" s="212"/>
      <c r="F132" s="213">
        <f>E132- G132</f>
        <v>0</v>
      </c>
      <c r="G132" s="212"/>
      <c r="H132" s="214">
        <f>SUM(I132:N132)</f>
        <v>0</v>
      </c>
      <c r="I132" s="215"/>
      <c r="J132" s="216"/>
      <c r="K132" s="215"/>
      <c r="L132" s="216"/>
      <c r="M132" s="215"/>
      <c r="N132" s="216"/>
      <c r="O132" s="273">
        <f>+G132-H132</f>
        <v>0</v>
      </c>
      <c r="P132" s="230"/>
      <c r="Q132" s="230"/>
      <c r="R132" s="554"/>
      <c r="S132" s="137" t="str">
        <f>IF(COUNTA(G132,I132:N132)&gt;=1,IF(E132&lt;=0,"エラー","OK"),"OK")</f>
        <v>OK</v>
      </c>
      <c r="T132" s="137" t="str">
        <f>IF(F132&lt;0,"エラー","OK")</f>
        <v>OK</v>
      </c>
      <c r="U132" s="137" t="str">
        <f>IF(O132&lt;0,"エラー","OK")</f>
        <v>OK</v>
      </c>
      <c r="V132" s="137" t="str">
        <f>IF(AND(COUNTA(E94)=COUNTA(E132),COUNTA(G94)=COUNTA(G132),COUNTA(I94)=COUNTA(I132),COUNTA(J94)=COUNTA(J132),COUNTA(K94)=COUNTA(K132),COUNTA(L94)=COUNTA(L132),COUNTA(M94)=COUNTA(M132),COUNTA(N94)=COUNTA(N132)),"OK","エラー")</f>
        <v>OK</v>
      </c>
    </row>
    <row r="133" spans="1:23" ht="17.25" customHeight="1" thickBot="1">
      <c r="A133" s="230"/>
      <c r="B133" s="616" t="s">
        <v>156</v>
      </c>
      <c r="C133" s="617"/>
      <c r="D133" s="245"/>
      <c r="E133" s="274">
        <f t="shared" ref="E133:O133" si="6">SUM(E130:E132)</f>
        <v>0</v>
      </c>
      <c r="F133" s="274">
        <f t="shared" si="6"/>
        <v>0</v>
      </c>
      <c r="G133" s="274">
        <f t="shared" si="6"/>
        <v>0</v>
      </c>
      <c r="H133" s="275">
        <f t="shared" si="6"/>
        <v>0</v>
      </c>
      <c r="I133" s="276">
        <f t="shared" si="6"/>
        <v>0</v>
      </c>
      <c r="J133" s="277">
        <f t="shared" si="6"/>
        <v>0</v>
      </c>
      <c r="K133" s="276">
        <f t="shared" si="6"/>
        <v>0</v>
      </c>
      <c r="L133" s="278">
        <f t="shared" si="6"/>
        <v>0</v>
      </c>
      <c r="M133" s="276">
        <f t="shared" si="6"/>
        <v>0</v>
      </c>
      <c r="N133" s="278">
        <f t="shared" si="6"/>
        <v>0</v>
      </c>
      <c r="O133" s="274">
        <f t="shared" si="6"/>
        <v>0</v>
      </c>
      <c r="P133" s="230"/>
      <c r="Q133" s="230"/>
    </row>
    <row r="134" spans="1:23" ht="12" customHeight="1">
      <c r="A134" s="230"/>
      <c r="B134" s="629" t="s">
        <v>183</v>
      </c>
      <c r="C134" s="629"/>
      <c r="D134" s="629"/>
      <c r="E134" s="629"/>
      <c r="F134" s="629"/>
      <c r="G134" s="629"/>
      <c r="H134" s="629"/>
      <c r="I134" s="629"/>
      <c r="J134" s="629"/>
      <c r="K134" s="629"/>
      <c r="L134" s="629"/>
      <c r="M134" s="629"/>
      <c r="N134" s="232"/>
      <c r="O134" s="232"/>
      <c r="P134" s="230"/>
      <c r="Q134" s="230"/>
    </row>
    <row r="135" spans="1:23" ht="20.25" customHeight="1">
      <c r="A135" s="230"/>
      <c r="B135" s="279"/>
      <c r="C135" s="279"/>
      <c r="D135" s="279"/>
      <c r="E135" s="279"/>
      <c r="F135" s="279"/>
      <c r="G135" s="279"/>
      <c r="H135" s="279"/>
      <c r="I135" s="279"/>
      <c r="J135" s="279"/>
      <c r="K135" s="279"/>
      <c r="L135" s="279"/>
      <c r="M135" s="279"/>
      <c r="N135" s="232"/>
      <c r="O135" s="232"/>
      <c r="P135" s="230"/>
      <c r="Q135" s="230"/>
    </row>
    <row r="136" spans="1:23" s="90" customFormat="1" ht="30" customHeight="1">
      <c r="A136" s="262"/>
      <c r="B136" s="280" t="s">
        <v>190</v>
      </c>
      <c r="C136" s="264"/>
      <c r="D136" s="264"/>
      <c r="E136" s="264"/>
      <c r="F136" s="264"/>
      <c r="G136" s="264"/>
      <c r="H136" s="264"/>
      <c r="I136" s="264"/>
      <c r="J136" s="264"/>
      <c r="K136" s="264"/>
      <c r="L136" s="264"/>
      <c r="M136" s="264"/>
      <c r="N136" s="281"/>
      <c r="O136" s="282"/>
      <c r="P136" s="264"/>
      <c r="Q136" s="262"/>
    </row>
    <row r="137" spans="1:23" s="90" customFormat="1" ht="30" customHeight="1" thickBot="1">
      <c r="A137" s="262"/>
      <c r="B137" s="283" t="s">
        <v>191</v>
      </c>
      <c r="C137" s="264"/>
      <c r="D137" s="264"/>
      <c r="E137" s="264"/>
      <c r="F137" s="264"/>
      <c r="G137" s="264"/>
      <c r="H137" s="264"/>
      <c r="I137" s="264"/>
      <c r="J137" s="264"/>
      <c r="K137" s="264"/>
      <c r="L137" s="264"/>
      <c r="M137" s="264"/>
      <c r="N137" s="281"/>
      <c r="O137" s="284" t="s">
        <v>164</v>
      </c>
      <c r="P137" s="264"/>
      <c r="Q137" s="262"/>
    </row>
    <row r="138" spans="1:23" ht="17.25" customHeight="1" thickBot="1">
      <c r="A138" s="230"/>
      <c r="B138" s="603"/>
      <c r="C138" s="604"/>
      <c r="D138" s="607" t="s">
        <v>122</v>
      </c>
      <c r="E138" s="609" t="s">
        <v>165</v>
      </c>
      <c r="F138" s="609" t="s">
        <v>166</v>
      </c>
      <c r="G138" s="575" t="s">
        <v>167</v>
      </c>
      <c r="H138" s="576"/>
      <c r="I138" s="576"/>
      <c r="J138" s="576"/>
      <c r="K138" s="576"/>
      <c r="L138" s="576"/>
      <c r="M138" s="576"/>
      <c r="N138" s="576"/>
      <c r="O138" s="577"/>
      <c r="P138" s="234"/>
      <c r="Q138" s="234"/>
      <c r="R138" s="553" t="s">
        <v>126</v>
      </c>
      <c r="S138" s="553"/>
      <c r="T138" s="553"/>
      <c r="U138" s="553"/>
      <c r="V138" s="553"/>
      <c r="W138" s="553"/>
    </row>
    <row r="139" spans="1:23" ht="17.25" customHeight="1" thickBot="1">
      <c r="A139" s="230"/>
      <c r="B139" s="605"/>
      <c r="C139" s="564"/>
      <c r="D139" s="568"/>
      <c r="E139" s="568"/>
      <c r="F139" s="568"/>
      <c r="G139" s="568" t="s">
        <v>168</v>
      </c>
      <c r="H139" s="575" t="s">
        <v>169</v>
      </c>
      <c r="I139" s="576"/>
      <c r="J139" s="576"/>
      <c r="K139" s="576"/>
      <c r="L139" s="576"/>
      <c r="M139" s="576"/>
      <c r="N139" s="577"/>
      <c r="O139" s="608" t="s">
        <v>170</v>
      </c>
      <c r="P139" s="234"/>
      <c r="Q139" s="234"/>
      <c r="R139" s="580" t="s">
        <v>130</v>
      </c>
      <c r="S139" s="553" t="s">
        <v>171</v>
      </c>
      <c r="T139" s="553" t="s">
        <v>172</v>
      </c>
      <c r="U139" s="553" t="s">
        <v>173</v>
      </c>
      <c r="V139" s="553" t="s">
        <v>174</v>
      </c>
      <c r="W139" s="553" t="s">
        <v>162</v>
      </c>
    </row>
    <row r="140" spans="1:23" ht="17.25" customHeight="1" thickBot="1">
      <c r="A140" s="230"/>
      <c r="B140" s="605"/>
      <c r="C140" s="564"/>
      <c r="D140" s="568"/>
      <c r="E140" s="568"/>
      <c r="F140" s="568"/>
      <c r="G140" s="568"/>
      <c r="H140" s="192"/>
      <c r="I140" s="598" t="s">
        <v>175</v>
      </c>
      <c r="J140" s="560"/>
      <c r="K140" s="598" t="s">
        <v>176</v>
      </c>
      <c r="L140" s="560"/>
      <c r="M140" s="598" t="s">
        <v>177</v>
      </c>
      <c r="N140" s="560"/>
      <c r="O140" s="568"/>
      <c r="P140" s="234"/>
      <c r="Q140" s="234"/>
      <c r="R140" s="580"/>
      <c r="S140" s="554"/>
      <c r="T140" s="554"/>
      <c r="U140" s="554"/>
      <c r="V140" s="554"/>
      <c r="W140" s="554"/>
    </row>
    <row r="141" spans="1:23" ht="37.5" customHeight="1">
      <c r="A141" s="230"/>
      <c r="B141" s="605"/>
      <c r="C141" s="564"/>
      <c r="D141" s="568"/>
      <c r="E141" s="568"/>
      <c r="F141" s="568"/>
      <c r="G141" s="568"/>
      <c r="H141" s="193" t="s">
        <v>178</v>
      </c>
      <c r="I141" s="194" t="s">
        <v>179</v>
      </c>
      <c r="J141" s="195" t="s">
        <v>180</v>
      </c>
      <c r="K141" s="194" t="s">
        <v>140</v>
      </c>
      <c r="L141" s="195" t="s">
        <v>181</v>
      </c>
      <c r="M141" s="194" t="s">
        <v>140</v>
      </c>
      <c r="N141" s="195" t="s">
        <v>181</v>
      </c>
      <c r="O141" s="568"/>
      <c r="P141" s="234"/>
      <c r="Q141" s="234"/>
      <c r="R141" s="580"/>
      <c r="S141" s="554"/>
      <c r="T141" s="554"/>
      <c r="U141" s="554"/>
      <c r="V141" s="554"/>
      <c r="W141" s="554"/>
    </row>
    <row r="142" spans="1:23" ht="14.5" thickBot="1">
      <c r="A142" s="230"/>
      <c r="B142" s="606"/>
      <c r="C142" s="566"/>
      <c r="D142" s="569"/>
      <c r="E142" s="116" t="s">
        <v>142</v>
      </c>
      <c r="F142" s="117" t="s">
        <v>143</v>
      </c>
      <c r="G142" s="117" t="s">
        <v>144</v>
      </c>
      <c r="H142" s="116" t="s">
        <v>145</v>
      </c>
      <c r="I142" s="118" t="s">
        <v>146</v>
      </c>
      <c r="J142" s="123" t="s">
        <v>182</v>
      </c>
      <c r="K142" s="118" t="s">
        <v>148</v>
      </c>
      <c r="L142" s="123" t="s">
        <v>149</v>
      </c>
      <c r="M142" s="118" t="s">
        <v>150</v>
      </c>
      <c r="N142" s="123" t="s">
        <v>151</v>
      </c>
      <c r="O142" s="117" t="s">
        <v>152</v>
      </c>
      <c r="P142" s="234"/>
      <c r="Q142" s="234"/>
      <c r="R142" s="580"/>
      <c r="S142" s="554"/>
      <c r="T142" s="554"/>
      <c r="U142" s="554"/>
      <c r="V142" s="554"/>
      <c r="W142" s="554"/>
    </row>
    <row r="143" spans="1:23" ht="17.25" customHeight="1">
      <c r="A143" s="230"/>
      <c r="B143" s="613" t="s">
        <v>153</v>
      </c>
      <c r="C143" s="587"/>
      <c r="D143" s="185" t="str">
        <f>IF(D92="","",D92)</f>
        <v/>
      </c>
      <c r="E143" s="197"/>
      <c r="F143" s="198">
        <f>E143- G143</f>
        <v>0</v>
      </c>
      <c r="G143" s="199"/>
      <c r="H143" s="200">
        <f>SUM(I143:N143)</f>
        <v>0</v>
      </c>
      <c r="I143" s="201"/>
      <c r="J143" s="202"/>
      <c r="K143" s="201"/>
      <c r="L143" s="202"/>
      <c r="M143" s="201"/>
      <c r="N143" s="202"/>
      <c r="O143" s="271">
        <f>+G143-H143</f>
        <v>0</v>
      </c>
      <c r="P143" s="234"/>
      <c r="Q143" s="234"/>
      <c r="R143" s="554" t="str">
        <f>IF(COUNTA(E143:E145,G143:G145,I143:N145)=0,"OK",IF(COUNTIF(D143:D145,"○")=1,"OK","エラー"))</f>
        <v>OK</v>
      </c>
      <c r="S143" s="137" t="str">
        <f>IF(COUNTA(G143,I143:N143)&gt;=1,IF(E143&lt;=0,"エラー","OK"),"OK")</f>
        <v>OK</v>
      </c>
      <c r="T143" s="137" t="str">
        <f>IF(F143&lt;0,"エラー","OK")</f>
        <v>OK</v>
      </c>
      <c r="U143" s="137" t="str">
        <f>IF(O143&lt;0,"エラー","OK")</f>
        <v>OK</v>
      </c>
      <c r="V143" s="137" t="str">
        <f>IF(AND(COUNTA(E111)=COUNTA(E143),COUNTA(G111)=COUNTA(G143),COUNTA(I111)=COUNTA(I143),COUNTA(J111)=COUNTA(J143),COUNTA(K111)=COUNTA(K143),COUNTA(L111)=COUNTA(L143),COUNTA(M111)=COUNTA(M143),COUNTA(N111)=COUNTA(N143)),"OK","エラー")</f>
        <v>OK</v>
      </c>
      <c r="W143" s="137" t="str">
        <f>IF(AND(E143&lt;=E130,G143&lt;=G130,I143&lt;=I130,J143&lt;=J130,K143&lt;=K130,L143&lt;=L130,M143&lt;=M130,N143&lt;=N130),"OK","エラー")</f>
        <v>OK</v>
      </c>
    </row>
    <row r="144" spans="1:23" ht="17.25" customHeight="1">
      <c r="A144" s="230"/>
      <c r="B144" s="614" t="s">
        <v>154</v>
      </c>
      <c r="C144" s="589"/>
      <c r="D144" s="285" t="str">
        <f>IF(D93="","",D93)</f>
        <v/>
      </c>
      <c r="E144" s="205"/>
      <c r="F144" s="206">
        <f>E144- G144</f>
        <v>0</v>
      </c>
      <c r="G144" s="205"/>
      <c r="H144" s="207">
        <f>SUM(I144:N144)</f>
        <v>0</v>
      </c>
      <c r="I144" s="208"/>
      <c r="J144" s="209"/>
      <c r="K144" s="208"/>
      <c r="L144" s="209"/>
      <c r="M144" s="208"/>
      <c r="N144" s="209"/>
      <c r="O144" s="272">
        <f>+G144-H144</f>
        <v>0</v>
      </c>
      <c r="P144" s="234"/>
      <c r="Q144" s="234"/>
      <c r="R144" s="554"/>
      <c r="S144" s="137" t="str">
        <f>IF(COUNTA(G144,I144:N144)&gt;=1,IF(E144&lt;=0,"エラー","OK"),"OK")</f>
        <v>OK</v>
      </c>
      <c r="T144" s="137" t="str">
        <f>IF(F144&lt;0,"エラー","OK")</f>
        <v>OK</v>
      </c>
      <c r="U144" s="137" t="str">
        <f>IF(O144&lt;0,"エラー","OK")</f>
        <v>OK</v>
      </c>
      <c r="V144" s="137" t="str">
        <f>IF(AND(COUNTA(E112)=COUNTA(E144),COUNTA(G112)=COUNTA(G144),COUNTA(I112)=COUNTA(I144),COUNTA(J112)=COUNTA(J144),COUNTA(K112)=COUNTA(K144),COUNTA(L112)=COUNTA(L144),COUNTA(M112)=COUNTA(M144),COUNTA(N112)=COUNTA(N144)),"OK","エラー")</f>
        <v>OK</v>
      </c>
      <c r="W144" s="137" t="str">
        <f>IF(AND(E144&lt;=E131,G144&lt;=G131,I144&lt;=I131,J144&lt;=J131,K144&lt;=K131,L144&lt;=L131,M144&lt;=M131,N144&lt;=N131),"OK","エラー")</f>
        <v>OK</v>
      </c>
    </row>
    <row r="145" spans="1:23" ht="17.25" customHeight="1" thickBot="1">
      <c r="A145" s="230"/>
      <c r="B145" s="615" t="s">
        <v>155</v>
      </c>
      <c r="C145" s="591"/>
      <c r="D145" s="187" t="str">
        <f>IF(D94="","",D94)</f>
        <v/>
      </c>
      <c r="E145" s="212"/>
      <c r="F145" s="213">
        <f>E145- G145</f>
        <v>0</v>
      </c>
      <c r="G145" s="212"/>
      <c r="H145" s="214">
        <f>SUM(I145:N145)</f>
        <v>0</v>
      </c>
      <c r="I145" s="215"/>
      <c r="J145" s="216"/>
      <c r="K145" s="215"/>
      <c r="L145" s="216"/>
      <c r="M145" s="215"/>
      <c r="N145" s="216"/>
      <c r="O145" s="273">
        <f>+G145-H145</f>
        <v>0</v>
      </c>
      <c r="P145" s="234"/>
      <c r="Q145" s="234"/>
      <c r="R145" s="554"/>
      <c r="S145" s="137" t="str">
        <f>IF(COUNTA(G145,I145:N145)&gt;=1,IF(E145&lt;=0,"エラー","OK"),"OK")</f>
        <v>OK</v>
      </c>
      <c r="T145" s="137" t="str">
        <f>IF(F145&lt;0,"エラー","OK")</f>
        <v>OK</v>
      </c>
      <c r="U145" s="137" t="str">
        <f>IF(O145&lt;0,"エラー","OK")</f>
        <v>OK</v>
      </c>
      <c r="V145" s="137" t="str">
        <f>IF(AND(COUNTA(E113)=COUNTA(E145),COUNTA(G113)=COUNTA(G145),COUNTA(I113)=COUNTA(I145),COUNTA(J113)=COUNTA(J145),COUNTA(K113)=COUNTA(K145),COUNTA(L113)=COUNTA(L145),COUNTA(M113)=COUNTA(M145),COUNTA(N113)=COUNTA(N145)),"OK","エラー")</f>
        <v>OK</v>
      </c>
      <c r="W145" s="137" t="str">
        <f>IF(AND(E145&lt;=E132,G145&lt;=G132,I145&lt;=I132,J145&lt;=J132,K145&lt;=K132,L145&lt;=L132,M145&lt;=M132,N145&lt;=N132),"OK","エラー")</f>
        <v>OK</v>
      </c>
    </row>
    <row r="146" spans="1:23" ht="17.25" customHeight="1" thickBot="1">
      <c r="A146" s="230"/>
      <c r="B146" s="616" t="s">
        <v>156</v>
      </c>
      <c r="C146" s="617"/>
      <c r="D146" s="245"/>
      <c r="E146" s="274">
        <f t="shared" ref="E146:O146" si="7">SUM(E143:E145)</f>
        <v>0</v>
      </c>
      <c r="F146" s="274">
        <f t="shared" si="7"/>
        <v>0</v>
      </c>
      <c r="G146" s="274">
        <f t="shared" si="7"/>
        <v>0</v>
      </c>
      <c r="H146" s="275">
        <f t="shared" si="7"/>
        <v>0</v>
      </c>
      <c r="I146" s="276">
        <f t="shared" si="7"/>
        <v>0</v>
      </c>
      <c r="J146" s="277">
        <f t="shared" si="7"/>
        <v>0</v>
      </c>
      <c r="K146" s="276">
        <f t="shared" si="7"/>
        <v>0</v>
      </c>
      <c r="L146" s="278">
        <f t="shared" si="7"/>
        <v>0</v>
      </c>
      <c r="M146" s="276">
        <f t="shared" si="7"/>
        <v>0</v>
      </c>
      <c r="N146" s="278">
        <f t="shared" si="7"/>
        <v>0</v>
      </c>
      <c r="O146" s="274">
        <f t="shared" si="7"/>
        <v>0</v>
      </c>
      <c r="P146" s="234"/>
      <c r="Q146" s="234"/>
    </row>
    <row r="147" spans="1:23" ht="14">
      <c r="A147" s="230"/>
      <c r="B147" s="634" t="s">
        <v>183</v>
      </c>
      <c r="C147" s="629"/>
      <c r="D147" s="629"/>
      <c r="E147" s="629"/>
      <c r="F147" s="629"/>
      <c r="G147" s="629"/>
      <c r="H147" s="629"/>
      <c r="I147" s="629"/>
      <c r="J147" s="629"/>
      <c r="K147" s="629"/>
      <c r="L147" s="629"/>
      <c r="M147" s="629"/>
      <c r="N147" s="629"/>
      <c r="O147" s="286">
        <v>1</v>
      </c>
      <c r="P147" s="234"/>
      <c r="Q147" s="234"/>
    </row>
    <row r="148" spans="1:23" ht="12" customHeight="1">
      <c r="A148" s="230"/>
      <c r="B148" s="279"/>
      <c r="C148" s="279"/>
      <c r="D148" s="279"/>
      <c r="E148" s="279"/>
      <c r="F148" s="279"/>
      <c r="G148" s="279"/>
      <c r="H148" s="279"/>
      <c r="I148" s="279"/>
      <c r="J148" s="279"/>
      <c r="K148" s="279"/>
      <c r="L148" s="279"/>
      <c r="M148" s="279"/>
      <c r="N148" s="232"/>
      <c r="O148" s="232"/>
      <c r="P148" s="230"/>
      <c r="Q148" s="230"/>
    </row>
    <row r="149" spans="1:23" ht="56.5" hidden="1" outlineLevel="1" thickBot="1">
      <c r="B149" s="287" t="s">
        <v>192</v>
      </c>
      <c r="C149" s="288"/>
      <c r="D149" s="289"/>
      <c r="E149" s="289"/>
      <c r="F149" s="288"/>
      <c r="G149" s="288"/>
      <c r="H149" s="288"/>
      <c r="I149" s="289"/>
      <c r="J149" s="289"/>
      <c r="K149" s="289"/>
      <c r="L149" s="289"/>
      <c r="M149" s="289"/>
      <c r="N149" s="289"/>
      <c r="O149" s="288"/>
      <c r="P149" s="290"/>
      <c r="Q149" s="234"/>
    </row>
    <row r="150" spans="1:23" ht="13.5" hidden="1" customHeight="1" outlineLevel="1" thickBot="1">
      <c r="B150" s="603"/>
      <c r="C150" s="604"/>
      <c r="D150" s="607" t="s">
        <v>122</v>
      </c>
      <c r="E150" s="608" t="s">
        <v>123</v>
      </c>
      <c r="F150" s="609" t="s">
        <v>124</v>
      </c>
      <c r="G150" s="575" t="s">
        <v>125</v>
      </c>
      <c r="H150" s="576"/>
      <c r="I150" s="576"/>
      <c r="J150" s="576"/>
      <c r="K150" s="576"/>
      <c r="L150" s="576"/>
      <c r="M150" s="576"/>
      <c r="N150" s="576"/>
      <c r="O150" s="577"/>
      <c r="P150" s="609" t="s">
        <v>193</v>
      </c>
      <c r="Q150" s="234"/>
    </row>
    <row r="151" spans="1:23" ht="13.5" hidden="1" customHeight="1" outlineLevel="1" thickBot="1">
      <c r="B151" s="605"/>
      <c r="C151" s="564"/>
      <c r="D151" s="568"/>
      <c r="E151" s="568"/>
      <c r="F151" s="568"/>
      <c r="G151" s="568" t="s">
        <v>127</v>
      </c>
      <c r="H151" s="575" t="s">
        <v>128</v>
      </c>
      <c r="I151" s="576"/>
      <c r="J151" s="576"/>
      <c r="K151" s="576"/>
      <c r="L151" s="576"/>
      <c r="M151" s="576"/>
      <c r="N151" s="577"/>
      <c r="O151" s="608" t="s">
        <v>129</v>
      </c>
      <c r="P151" s="633"/>
      <c r="Q151" s="234"/>
    </row>
    <row r="152" spans="1:23" ht="14.25" hidden="1" customHeight="1" outlineLevel="1" thickBot="1">
      <c r="B152" s="605"/>
      <c r="C152" s="564"/>
      <c r="D152" s="568"/>
      <c r="E152" s="568"/>
      <c r="F152" s="568"/>
      <c r="G152" s="568"/>
      <c r="H152" s="108"/>
      <c r="I152" s="626" t="s">
        <v>134</v>
      </c>
      <c r="J152" s="628"/>
      <c r="K152" s="555" t="s">
        <v>135</v>
      </c>
      <c r="L152" s="560"/>
      <c r="M152" s="555" t="s">
        <v>136</v>
      </c>
      <c r="N152" s="560"/>
      <c r="O152" s="568"/>
      <c r="P152" s="633"/>
      <c r="Q152" s="234"/>
    </row>
    <row r="153" spans="1:23" ht="27" hidden="1" customHeight="1" outlineLevel="1">
      <c r="B153" s="605"/>
      <c r="C153" s="564"/>
      <c r="D153" s="568"/>
      <c r="E153" s="568"/>
      <c r="F153" s="568"/>
      <c r="G153" s="568"/>
      <c r="H153" s="193" t="s">
        <v>178</v>
      </c>
      <c r="I153" s="194" t="s">
        <v>138</v>
      </c>
      <c r="J153" s="195" t="s">
        <v>139</v>
      </c>
      <c r="K153" s="194" t="s">
        <v>140</v>
      </c>
      <c r="L153" s="195" t="s">
        <v>141</v>
      </c>
      <c r="M153" s="194" t="s">
        <v>140</v>
      </c>
      <c r="N153" s="195" t="s">
        <v>141</v>
      </c>
      <c r="O153" s="568"/>
      <c r="P153" s="633"/>
      <c r="Q153" s="234"/>
    </row>
    <row r="154" spans="1:23" ht="14.5" hidden="1" outlineLevel="1" thickBot="1">
      <c r="B154" s="606"/>
      <c r="C154" s="566"/>
      <c r="D154" s="569"/>
      <c r="E154" s="116" t="s">
        <v>142</v>
      </c>
      <c r="F154" s="117" t="s">
        <v>143</v>
      </c>
      <c r="G154" s="117" t="s">
        <v>144</v>
      </c>
      <c r="H154" s="116" t="s">
        <v>145</v>
      </c>
      <c r="I154" s="118" t="s">
        <v>146</v>
      </c>
      <c r="J154" s="123" t="s">
        <v>182</v>
      </c>
      <c r="K154" s="118" t="s">
        <v>148</v>
      </c>
      <c r="L154" s="123" t="s">
        <v>149</v>
      </c>
      <c r="M154" s="118" t="s">
        <v>150</v>
      </c>
      <c r="N154" s="123" t="s">
        <v>151</v>
      </c>
      <c r="O154" s="117" t="s">
        <v>152</v>
      </c>
      <c r="P154" s="116" t="s">
        <v>194</v>
      </c>
      <c r="Q154" s="234"/>
    </row>
    <row r="155" spans="1:23" ht="15" hidden="1" customHeight="1" outlineLevel="1" thickBot="1">
      <c r="B155" s="613" t="s">
        <v>153</v>
      </c>
      <c r="C155" s="587"/>
      <c r="D155" s="204" t="str">
        <f>D92&amp;D27</f>
        <v/>
      </c>
      <c r="E155" s="126">
        <f>SUM(E27,E92)</f>
        <v>0</v>
      </c>
      <c r="F155" s="127">
        <f>E155-G155</f>
        <v>0</v>
      </c>
      <c r="G155" s="128">
        <f>SUM(G27,G92)</f>
        <v>0</v>
      </c>
      <c r="H155" s="129">
        <f>SUM(I155:N155)</f>
        <v>0</v>
      </c>
      <c r="I155" s="130">
        <f t="shared" ref="I155:N157" si="8">SUM(I27,I92)</f>
        <v>0</v>
      </c>
      <c r="J155" s="130">
        <f t="shared" si="8"/>
        <v>0</v>
      </c>
      <c r="K155" s="130">
        <f t="shared" si="8"/>
        <v>0</v>
      </c>
      <c r="L155" s="130">
        <f t="shared" si="8"/>
        <v>0</v>
      </c>
      <c r="M155" s="130">
        <f t="shared" si="8"/>
        <v>0</v>
      </c>
      <c r="N155" s="135">
        <f t="shared" si="8"/>
        <v>0</v>
      </c>
      <c r="O155" s="136">
        <f>G155-H155</f>
        <v>0</v>
      </c>
      <c r="P155" s="291" t="e">
        <f>(F155+I155+J155)/E155</f>
        <v>#DIV/0!</v>
      </c>
      <c r="Q155" s="234"/>
    </row>
    <row r="156" spans="1:23" ht="15" hidden="1" customHeight="1" outlineLevel="1" thickBot="1">
      <c r="B156" s="614" t="s">
        <v>154</v>
      </c>
      <c r="C156" s="589"/>
      <c r="D156" s="186" t="str">
        <f>D93&amp;D28</f>
        <v/>
      </c>
      <c r="E156" s="139">
        <f>SUM(E28,E93)</f>
        <v>0</v>
      </c>
      <c r="F156" s="140">
        <f>E156-G156</f>
        <v>0</v>
      </c>
      <c r="G156" s="139">
        <f>SUM(G28,G93)</f>
        <v>0</v>
      </c>
      <c r="H156" s="141">
        <f>SUM(I156:N156)</f>
        <v>0</v>
      </c>
      <c r="I156" s="142">
        <f t="shared" si="8"/>
        <v>0</v>
      </c>
      <c r="J156" s="147">
        <f t="shared" si="8"/>
        <v>0</v>
      </c>
      <c r="K156" s="142">
        <f t="shared" si="8"/>
        <v>0</v>
      </c>
      <c r="L156" s="147">
        <f t="shared" si="8"/>
        <v>0</v>
      </c>
      <c r="M156" s="142">
        <f t="shared" si="8"/>
        <v>0</v>
      </c>
      <c r="N156" s="147">
        <f t="shared" si="8"/>
        <v>0</v>
      </c>
      <c r="O156" s="148">
        <f>G156-H156</f>
        <v>0</v>
      </c>
      <c r="P156" s="291" t="e">
        <f>(F156+I156+J156)/E156</f>
        <v>#DIV/0!</v>
      </c>
      <c r="Q156" s="234"/>
    </row>
    <row r="157" spans="1:23" ht="15" hidden="1" customHeight="1" outlineLevel="1" thickBot="1">
      <c r="B157" s="615" t="s">
        <v>155</v>
      </c>
      <c r="C157" s="591"/>
      <c r="D157" s="187" t="str">
        <f>D94&amp;D29</f>
        <v/>
      </c>
      <c r="E157" s="150">
        <f>SUM(E29,E94)</f>
        <v>0</v>
      </c>
      <c r="F157" s="151">
        <f>E157-G157</f>
        <v>0</v>
      </c>
      <c r="G157" s="152">
        <f>SUM(G29,G94)</f>
        <v>0</v>
      </c>
      <c r="H157" s="153">
        <f>SUM(I157:N157)</f>
        <v>0</v>
      </c>
      <c r="I157" s="154">
        <f t="shared" si="8"/>
        <v>0</v>
      </c>
      <c r="J157" s="159">
        <f t="shared" si="8"/>
        <v>0</v>
      </c>
      <c r="K157" s="154">
        <f t="shared" si="8"/>
        <v>0</v>
      </c>
      <c r="L157" s="159">
        <f t="shared" si="8"/>
        <v>0</v>
      </c>
      <c r="M157" s="154">
        <f t="shared" si="8"/>
        <v>0</v>
      </c>
      <c r="N157" s="159">
        <f t="shared" si="8"/>
        <v>0</v>
      </c>
      <c r="O157" s="160">
        <f>G157-H157</f>
        <v>0</v>
      </c>
      <c r="P157" s="291" t="e">
        <f>(F157+I157+J157)/E157</f>
        <v>#DIV/0!</v>
      </c>
      <c r="Q157" s="234"/>
    </row>
    <row r="158" spans="1:23" ht="15" hidden="1" customHeight="1" outlineLevel="1" thickBot="1">
      <c r="B158" s="616" t="s">
        <v>156</v>
      </c>
      <c r="C158" s="617"/>
      <c r="D158" s="245"/>
      <c r="E158" s="162">
        <f>SUM(E155:E157)</f>
        <v>0</v>
      </c>
      <c r="F158" s="162">
        <f>SUM(F155:F157)</f>
        <v>0</v>
      </c>
      <c r="G158" s="162">
        <f t="shared" ref="G158:O158" si="9">SUM(G155:G157)</f>
        <v>0</v>
      </c>
      <c r="H158" s="163">
        <f t="shared" si="9"/>
        <v>0</v>
      </c>
      <c r="I158" s="164">
        <f t="shared" si="9"/>
        <v>0</v>
      </c>
      <c r="J158" s="165">
        <f t="shared" si="9"/>
        <v>0</v>
      </c>
      <c r="K158" s="164">
        <f t="shared" si="9"/>
        <v>0</v>
      </c>
      <c r="L158" s="169">
        <f t="shared" si="9"/>
        <v>0</v>
      </c>
      <c r="M158" s="164">
        <f t="shared" si="9"/>
        <v>0</v>
      </c>
      <c r="N158" s="169">
        <f t="shared" si="9"/>
        <v>0</v>
      </c>
      <c r="O158" s="170">
        <f t="shared" si="9"/>
        <v>0</v>
      </c>
      <c r="P158" s="291" t="e">
        <f>(F158+I158+J158)/E158</f>
        <v>#DIV/0!</v>
      </c>
      <c r="Q158" s="234"/>
    </row>
    <row r="159" spans="1:23" ht="14" hidden="1" outlineLevel="1">
      <c r="B159" s="228"/>
      <c r="C159" s="228"/>
      <c r="D159" s="228"/>
      <c r="E159" s="292"/>
      <c r="F159" s="292"/>
      <c r="G159" s="292"/>
      <c r="H159" s="292"/>
      <c r="I159" s="292"/>
      <c r="J159" s="292"/>
      <c r="K159" s="292"/>
      <c r="L159" s="292"/>
      <c r="M159" s="292"/>
      <c r="N159" s="292"/>
      <c r="O159" s="292"/>
      <c r="Q159" s="234"/>
    </row>
    <row r="160" spans="1:23" ht="15" hidden="1" customHeight="1" outlineLevel="1" thickBot="1">
      <c r="B160" s="635" t="s">
        <v>195</v>
      </c>
      <c r="C160" s="635"/>
      <c r="D160" s="289"/>
      <c r="E160" s="289"/>
      <c r="F160" s="288"/>
      <c r="G160" s="288"/>
      <c r="H160" s="288"/>
      <c r="I160" s="289"/>
      <c r="J160" s="289"/>
      <c r="K160" s="289"/>
      <c r="L160" s="289"/>
      <c r="M160" s="289"/>
      <c r="N160" s="289"/>
      <c r="O160" s="288"/>
      <c r="P160" s="290"/>
      <c r="Q160" s="234"/>
    </row>
    <row r="161" spans="2:17" hidden="1" outlineLevel="1">
      <c r="B161" s="603"/>
      <c r="C161" s="604"/>
      <c r="D161" s="607" t="s">
        <v>122</v>
      </c>
      <c r="E161" s="608" t="s">
        <v>123</v>
      </c>
      <c r="F161" s="609" t="s">
        <v>124</v>
      </c>
      <c r="G161" s="575" t="s">
        <v>125</v>
      </c>
      <c r="H161" s="576"/>
      <c r="I161" s="576"/>
      <c r="J161" s="576"/>
      <c r="K161" s="576"/>
      <c r="L161" s="576"/>
      <c r="M161" s="576"/>
      <c r="N161" s="576"/>
      <c r="O161" s="577"/>
      <c r="P161" s="609" t="s">
        <v>193</v>
      </c>
      <c r="Q161" s="234"/>
    </row>
    <row r="162" spans="2:17" ht="13.5" hidden="1" customHeight="1" outlineLevel="1" thickBot="1">
      <c r="B162" s="605"/>
      <c r="C162" s="564"/>
      <c r="D162" s="568"/>
      <c r="E162" s="568"/>
      <c r="F162" s="568"/>
      <c r="G162" s="568" t="s">
        <v>127</v>
      </c>
      <c r="H162" s="575" t="s">
        <v>128</v>
      </c>
      <c r="I162" s="576"/>
      <c r="J162" s="576"/>
      <c r="K162" s="576"/>
      <c r="L162" s="576"/>
      <c r="M162" s="576"/>
      <c r="N162" s="577"/>
      <c r="O162" s="608" t="s">
        <v>129</v>
      </c>
      <c r="P162" s="633"/>
      <c r="Q162" s="234"/>
    </row>
    <row r="163" spans="2:17" ht="14.25" hidden="1" customHeight="1" outlineLevel="1" thickBot="1">
      <c r="B163" s="605"/>
      <c r="C163" s="564"/>
      <c r="D163" s="568"/>
      <c r="E163" s="568"/>
      <c r="F163" s="568"/>
      <c r="G163" s="568"/>
      <c r="H163" s="108"/>
      <c r="I163" s="626" t="s">
        <v>134</v>
      </c>
      <c r="J163" s="628"/>
      <c r="K163" s="555" t="s">
        <v>135</v>
      </c>
      <c r="L163" s="560"/>
      <c r="M163" s="555" t="s">
        <v>136</v>
      </c>
      <c r="N163" s="560"/>
      <c r="O163" s="568"/>
      <c r="P163" s="633"/>
      <c r="Q163" s="234"/>
    </row>
    <row r="164" spans="2:17" ht="27" hidden="1" customHeight="1" outlineLevel="1">
      <c r="B164" s="605"/>
      <c r="C164" s="564"/>
      <c r="D164" s="568"/>
      <c r="E164" s="568"/>
      <c r="F164" s="568"/>
      <c r="G164" s="568"/>
      <c r="H164" s="193" t="s">
        <v>178</v>
      </c>
      <c r="I164" s="194" t="s">
        <v>138</v>
      </c>
      <c r="J164" s="195" t="s">
        <v>139</v>
      </c>
      <c r="K164" s="194" t="s">
        <v>140</v>
      </c>
      <c r="L164" s="195" t="s">
        <v>141</v>
      </c>
      <c r="M164" s="194" t="s">
        <v>140</v>
      </c>
      <c r="N164" s="195" t="s">
        <v>141</v>
      </c>
      <c r="O164" s="568"/>
      <c r="P164" s="633"/>
      <c r="Q164" s="234"/>
    </row>
    <row r="165" spans="2:17" ht="14.5" hidden="1" outlineLevel="1" thickBot="1">
      <c r="B165" s="606"/>
      <c r="C165" s="566"/>
      <c r="D165" s="569"/>
      <c r="E165" s="116" t="s">
        <v>142</v>
      </c>
      <c r="F165" s="117" t="s">
        <v>143</v>
      </c>
      <c r="G165" s="117" t="s">
        <v>144</v>
      </c>
      <c r="H165" s="116" t="s">
        <v>145</v>
      </c>
      <c r="I165" s="118" t="s">
        <v>146</v>
      </c>
      <c r="J165" s="123" t="s">
        <v>182</v>
      </c>
      <c r="K165" s="118" t="s">
        <v>148</v>
      </c>
      <c r="L165" s="123" t="s">
        <v>149</v>
      </c>
      <c r="M165" s="118" t="s">
        <v>150</v>
      </c>
      <c r="N165" s="123" t="s">
        <v>151</v>
      </c>
      <c r="O165" s="117" t="s">
        <v>152</v>
      </c>
      <c r="P165" s="116" t="s">
        <v>194</v>
      </c>
      <c r="Q165" s="234"/>
    </row>
    <row r="166" spans="2:17" ht="14.5" hidden="1" outlineLevel="1" thickBot="1">
      <c r="B166" s="613" t="s">
        <v>153</v>
      </c>
      <c r="C166" s="587"/>
      <c r="D166" s="204" t="str">
        <f>D111&amp;D47</f>
        <v/>
      </c>
      <c r="E166" s="126">
        <f>SUM(E47,E111)</f>
        <v>0</v>
      </c>
      <c r="F166" s="127">
        <f>E166-G166</f>
        <v>0</v>
      </c>
      <c r="G166" s="128">
        <f>SUM(G47,G111)</f>
        <v>0</v>
      </c>
      <c r="H166" s="129">
        <f>SUM(I166:N166)</f>
        <v>0</v>
      </c>
      <c r="I166" s="130">
        <f t="shared" ref="I166:N168" si="10">SUM(I47,I111)</f>
        <v>0</v>
      </c>
      <c r="J166" s="135">
        <f t="shared" si="10"/>
        <v>0</v>
      </c>
      <c r="K166" s="130">
        <f t="shared" si="10"/>
        <v>0</v>
      </c>
      <c r="L166" s="135">
        <f t="shared" si="10"/>
        <v>0</v>
      </c>
      <c r="M166" s="130">
        <f t="shared" si="10"/>
        <v>0</v>
      </c>
      <c r="N166" s="135">
        <f t="shared" si="10"/>
        <v>0</v>
      </c>
      <c r="O166" s="136">
        <f>G166-H166</f>
        <v>0</v>
      </c>
      <c r="P166" s="291" t="e">
        <f>(F166+I166+J166)/E166</f>
        <v>#DIV/0!</v>
      </c>
      <c r="Q166" s="234"/>
    </row>
    <row r="167" spans="2:17" ht="14.5" hidden="1" outlineLevel="1" thickBot="1">
      <c r="B167" s="614" t="s">
        <v>154</v>
      </c>
      <c r="C167" s="589"/>
      <c r="D167" s="186" t="str">
        <f>D112&amp;D48</f>
        <v/>
      </c>
      <c r="E167" s="139">
        <f>SUM(E48,E112)</f>
        <v>0</v>
      </c>
      <c r="F167" s="140">
        <f>E167-G167</f>
        <v>0</v>
      </c>
      <c r="G167" s="139">
        <f>SUM(G48,G112)</f>
        <v>0</v>
      </c>
      <c r="H167" s="141">
        <f>SUM(I167:N167)</f>
        <v>0</v>
      </c>
      <c r="I167" s="142">
        <f t="shared" si="10"/>
        <v>0</v>
      </c>
      <c r="J167" s="147">
        <f t="shared" si="10"/>
        <v>0</v>
      </c>
      <c r="K167" s="142">
        <f t="shared" si="10"/>
        <v>0</v>
      </c>
      <c r="L167" s="147">
        <f t="shared" si="10"/>
        <v>0</v>
      </c>
      <c r="M167" s="142">
        <f t="shared" si="10"/>
        <v>0</v>
      </c>
      <c r="N167" s="147">
        <f t="shared" si="10"/>
        <v>0</v>
      </c>
      <c r="O167" s="148">
        <f>G167-H167</f>
        <v>0</v>
      </c>
      <c r="P167" s="291" t="e">
        <f>(F167+I167+J167)/E167</f>
        <v>#DIV/0!</v>
      </c>
      <c r="Q167" s="234"/>
    </row>
    <row r="168" spans="2:17" ht="14.5" hidden="1" outlineLevel="1" thickBot="1">
      <c r="B168" s="615" t="s">
        <v>155</v>
      </c>
      <c r="C168" s="591"/>
      <c r="D168" s="187" t="str">
        <f>D113&amp;D49</f>
        <v/>
      </c>
      <c r="E168" s="150">
        <f>SUM(E49,E113)</f>
        <v>0</v>
      </c>
      <c r="F168" s="151">
        <f>E168-G168</f>
        <v>0</v>
      </c>
      <c r="G168" s="152">
        <f>SUM(G49,G113)</f>
        <v>0</v>
      </c>
      <c r="H168" s="153">
        <f>SUM(I168:N168)</f>
        <v>0</v>
      </c>
      <c r="I168" s="154">
        <f t="shared" si="10"/>
        <v>0</v>
      </c>
      <c r="J168" s="159">
        <f t="shared" si="10"/>
        <v>0</v>
      </c>
      <c r="K168" s="154">
        <f t="shared" si="10"/>
        <v>0</v>
      </c>
      <c r="L168" s="159">
        <f t="shared" si="10"/>
        <v>0</v>
      </c>
      <c r="M168" s="154">
        <f t="shared" si="10"/>
        <v>0</v>
      </c>
      <c r="N168" s="159">
        <f t="shared" si="10"/>
        <v>0</v>
      </c>
      <c r="O168" s="160">
        <f>G168-H168</f>
        <v>0</v>
      </c>
      <c r="P168" s="291" t="e">
        <f>(F168+I168+J168)/E168</f>
        <v>#DIV/0!</v>
      </c>
      <c r="Q168" s="234"/>
    </row>
    <row r="169" spans="2:17" ht="14.5" hidden="1" outlineLevel="1" thickBot="1">
      <c r="B169" s="616" t="s">
        <v>156</v>
      </c>
      <c r="C169" s="617"/>
      <c r="D169" s="245"/>
      <c r="E169" s="162">
        <f>SUM(E166:E168)</f>
        <v>0</v>
      </c>
      <c r="F169" s="162">
        <f>SUM(F166:F168)</f>
        <v>0</v>
      </c>
      <c r="G169" s="162">
        <f t="shared" ref="G169:O169" si="11">SUM(G166:G168)</f>
        <v>0</v>
      </c>
      <c r="H169" s="163">
        <f t="shared" si="11"/>
        <v>0</v>
      </c>
      <c r="I169" s="164">
        <f t="shared" si="11"/>
        <v>0</v>
      </c>
      <c r="J169" s="165">
        <f t="shared" si="11"/>
        <v>0</v>
      </c>
      <c r="K169" s="164">
        <f t="shared" si="11"/>
        <v>0</v>
      </c>
      <c r="L169" s="169">
        <f t="shared" si="11"/>
        <v>0</v>
      </c>
      <c r="M169" s="164">
        <f t="shared" si="11"/>
        <v>0</v>
      </c>
      <c r="N169" s="169">
        <f t="shared" si="11"/>
        <v>0</v>
      </c>
      <c r="O169" s="170">
        <f t="shared" si="11"/>
        <v>0</v>
      </c>
      <c r="P169" s="291" t="e">
        <f>(F169+I169+J169)/E169</f>
        <v>#DIV/0!</v>
      </c>
      <c r="Q169" s="234"/>
    </row>
    <row r="170" spans="2:17" ht="14" hidden="1" outlineLevel="1">
      <c r="B170" s="228"/>
      <c r="C170" s="228"/>
      <c r="D170" s="228"/>
      <c r="E170" s="292"/>
      <c r="F170" s="292"/>
      <c r="G170" s="292"/>
      <c r="H170" s="292"/>
      <c r="I170" s="292"/>
      <c r="J170" s="292"/>
      <c r="K170" s="292"/>
      <c r="L170" s="292"/>
      <c r="M170" s="292"/>
      <c r="N170" s="292"/>
      <c r="O170" s="292"/>
      <c r="Q170" s="234"/>
    </row>
    <row r="171" spans="2:17" ht="15" hidden="1" customHeight="1" outlineLevel="1" thickBot="1">
      <c r="B171" s="636" t="s">
        <v>196</v>
      </c>
      <c r="C171" s="636"/>
      <c r="D171" s="636"/>
      <c r="E171" s="636"/>
      <c r="F171" s="636"/>
      <c r="G171" s="636"/>
      <c r="H171" s="636"/>
      <c r="I171" s="636"/>
      <c r="J171" s="636"/>
      <c r="K171" s="637" t="s">
        <v>197</v>
      </c>
      <c r="L171" s="637"/>
      <c r="M171" s="288"/>
      <c r="O171" s="93"/>
      <c r="P171" s="293"/>
      <c r="Q171" s="234"/>
    </row>
    <row r="172" spans="2:17" ht="13.5" hidden="1" outlineLevel="1" thickBot="1">
      <c r="B172" s="622"/>
      <c r="C172" s="564"/>
      <c r="D172" s="607" t="s">
        <v>122</v>
      </c>
      <c r="E172" s="609" t="s">
        <v>198</v>
      </c>
      <c r="F172" s="609" t="s">
        <v>199</v>
      </c>
      <c r="G172" s="294"/>
      <c r="H172" s="644" t="s">
        <v>200</v>
      </c>
      <c r="I172" s="645"/>
      <c r="J172" s="645"/>
      <c r="K172" s="646"/>
      <c r="L172" s="609" t="s">
        <v>201</v>
      </c>
      <c r="M172" s="94"/>
      <c r="N172" s="295"/>
      <c r="Q172" s="234"/>
    </row>
    <row r="173" spans="2:17" ht="14.25" hidden="1" customHeight="1" outlineLevel="1" thickBot="1">
      <c r="B173" s="605"/>
      <c r="C173" s="564"/>
      <c r="D173" s="642"/>
      <c r="E173" s="568"/>
      <c r="F173" s="568"/>
      <c r="G173" s="574" t="s">
        <v>200</v>
      </c>
      <c r="H173" s="644" t="s">
        <v>202</v>
      </c>
      <c r="I173" s="645"/>
      <c r="J173" s="645"/>
      <c r="K173" s="609" t="s">
        <v>203</v>
      </c>
      <c r="L173" s="647"/>
      <c r="Q173" s="234"/>
    </row>
    <row r="174" spans="2:17" ht="13.5" hidden="1" customHeight="1" outlineLevel="1">
      <c r="B174" s="605"/>
      <c r="C174" s="564"/>
      <c r="D174" s="642"/>
      <c r="E174" s="568"/>
      <c r="F174" s="568"/>
      <c r="G174" s="568"/>
      <c r="H174" s="610" t="s">
        <v>204</v>
      </c>
      <c r="I174" s="609" t="s">
        <v>205</v>
      </c>
      <c r="J174" s="610" t="s">
        <v>206</v>
      </c>
      <c r="K174" s="574"/>
      <c r="L174" s="647"/>
      <c r="Q174" s="234"/>
    </row>
    <row r="175" spans="2:17" ht="13.5" hidden="1" customHeight="1" outlineLevel="1">
      <c r="B175" s="605"/>
      <c r="C175" s="564"/>
      <c r="D175" s="642"/>
      <c r="E175" s="568"/>
      <c r="F175" s="568"/>
      <c r="G175" s="568"/>
      <c r="H175" s="638"/>
      <c r="I175" s="633"/>
      <c r="J175" s="638"/>
      <c r="K175" s="574"/>
      <c r="L175" s="647"/>
      <c r="Q175" s="234"/>
    </row>
    <row r="176" spans="2:17" ht="14.5" hidden="1" outlineLevel="1" thickBot="1">
      <c r="B176" s="606"/>
      <c r="C176" s="566"/>
      <c r="D176" s="643"/>
      <c r="E176" s="117" t="s">
        <v>142</v>
      </c>
      <c r="F176" s="117" t="s">
        <v>143</v>
      </c>
      <c r="G176" s="117" t="s">
        <v>144</v>
      </c>
      <c r="H176" s="117" t="s">
        <v>145</v>
      </c>
      <c r="I176" s="117" t="s">
        <v>146</v>
      </c>
      <c r="J176" s="117" t="s">
        <v>147</v>
      </c>
      <c r="K176" s="117" t="s">
        <v>207</v>
      </c>
      <c r="L176" s="569"/>
      <c r="Q176" s="234"/>
    </row>
    <row r="177" spans="2:17" ht="14.25" hidden="1" customHeight="1" outlineLevel="1" thickBot="1">
      <c r="B177" s="613" t="s">
        <v>153</v>
      </c>
      <c r="C177" s="587"/>
      <c r="D177" s="185" t="str">
        <f>D155</f>
        <v/>
      </c>
      <c r="E177" s="296">
        <f>COUNTIF(D177,"○")</f>
        <v>0</v>
      </c>
      <c r="F177" s="297">
        <f>IF(AND(E177&gt;=1,G155=0),1,0)</f>
        <v>0</v>
      </c>
      <c r="G177" s="298">
        <f>IF(AND(E177&gt;=1,G155&gt;=1),1,0)</f>
        <v>0</v>
      </c>
      <c r="H177" s="297">
        <f>IF(AND(E177&gt;=1,I155&gt;=1,J155+K155+L155+M155+N155=0,O155=0),1,0)</f>
        <v>0</v>
      </c>
      <c r="I177" s="299">
        <f>IF(AND(E177&gt;=1,J155&gt;=1,K155+L155+M155+N155=0,O155=0),1,0)</f>
        <v>0</v>
      </c>
      <c r="J177" s="297">
        <f>IF(AND(G177&gt;=1,K155+L155+M155+N155&gt;=1,O155=0),1,0)</f>
        <v>0</v>
      </c>
      <c r="K177" s="300" t="str">
        <f>IF(AND(E177&gt;=1,O155&gt;=1),"○","-")</f>
        <v>-</v>
      </c>
      <c r="L177" s="639" t="e">
        <f>(F180+H180+I180)/E180</f>
        <v>#DIV/0!</v>
      </c>
      <c r="Q177" s="234"/>
    </row>
    <row r="178" spans="2:17" ht="14" hidden="1" outlineLevel="1">
      <c r="B178" s="614" t="s">
        <v>154</v>
      </c>
      <c r="C178" s="589"/>
      <c r="D178" s="186" t="str">
        <f>D156</f>
        <v/>
      </c>
      <c r="E178" s="301">
        <f>COUNTIF(D178,"○")</f>
        <v>0</v>
      </c>
      <c r="F178" s="302">
        <f>IF(AND(E178&gt;=1,G156=0),1,0)</f>
        <v>0</v>
      </c>
      <c r="G178" s="303">
        <f>IF(AND(E178&gt;=1,G156&gt;=1),1,0)</f>
        <v>0</v>
      </c>
      <c r="H178" s="304">
        <f>IF(AND(E178&gt;=1,I156&gt;=1,J156+K156+L156+M156+N156=0,O156=0),1,0)</f>
        <v>0</v>
      </c>
      <c r="I178" s="299">
        <f>IF(AND(E178&gt;=1,J156&gt;=1,K156+L156+M156+N156=0,O156=0),1,0)</f>
        <v>0</v>
      </c>
      <c r="J178" s="304">
        <f>IF(AND(G178&gt;=1,K156+L156+M156+N156&gt;=1,O156=0),1,0)</f>
        <v>0</v>
      </c>
      <c r="K178" s="305" t="str">
        <f>IF(AND(E178&gt;=1,O156&gt;=1),"○","-")</f>
        <v>-</v>
      </c>
      <c r="L178" s="640"/>
      <c r="Q178" s="234"/>
    </row>
    <row r="179" spans="2:17" ht="14.5" hidden="1" outlineLevel="1" thickBot="1">
      <c r="B179" s="615" t="s">
        <v>155</v>
      </c>
      <c r="C179" s="591"/>
      <c r="D179" s="187" t="str">
        <f>D157</f>
        <v/>
      </c>
      <c r="E179" s="306">
        <f>COUNTIF(D179,"○")</f>
        <v>0</v>
      </c>
      <c r="F179" s="307">
        <f>IF(AND(E179&gt;=1,G157=0),1,0)</f>
        <v>0</v>
      </c>
      <c r="G179" s="308">
        <f>IF(AND(E179&gt;=1,G157&gt;=1),1,0)</f>
        <v>0</v>
      </c>
      <c r="H179" s="309">
        <f>IF(AND(E179&gt;=1,I157&gt;=1,J157+K157+L157+M157+N157=0,O157=0),1,0)</f>
        <v>0</v>
      </c>
      <c r="I179" s="299">
        <f>IF(AND(E179&gt;=1,J157&gt;=1,K157+L157+M157+N157=0,O157=0),1,0)</f>
        <v>0</v>
      </c>
      <c r="J179" s="309">
        <f>IF(AND(G179&gt;=1,K157+L157+M157+N157&gt;=1,O157=0),1,0)</f>
        <v>0</v>
      </c>
      <c r="K179" s="310" t="str">
        <f>IF(AND(E179&gt;=1,O157&gt;=1),"○","-")</f>
        <v>-</v>
      </c>
      <c r="L179" s="641"/>
      <c r="Q179" s="234"/>
    </row>
    <row r="180" spans="2:17" ht="14.5" hidden="1" outlineLevel="1" thickBot="1">
      <c r="B180" s="616" t="s">
        <v>156</v>
      </c>
      <c r="C180" s="617"/>
      <c r="D180" s="245"/>
      <c r="E180" s="311">
        <f t="shared" ref="E180:J180" si="12">SUM(E177:E179)</f>
        <v>0</v>
      </c>
      <c r="F180" s="312">
        <f t="shared" si="12"/>
        <v>0</v>
      </c>
      <c r="G180" s="313">
        <f t="shared" si="12"/>
        <v>0</v>
      </c>
      <c r="H180" s="313">
        <f t="shared" si="12"/>
        <v>0</v>
      </c>
      <c r="I180" s="314">
        <f t="shared" si="12"/>
        <v>0</v>
      </c>
      <c r="J180" s="315">
        <f t="shared" si="12"/>
        <v>0</v>
      </c>
      <c r="K180" s="648"/>
      <c r="L180" s="566"/>
      <c r="Q180" s="234"/>
    </row>
    <row r="181" spans="2:17" ht="14" hidden="1" outlineLevel="1">
      <c r="B181" s="228"/>
      <c r="C181" s="228"/>
      <c r="D181" s="228"/>
      <c r="E181" s="316"/>
      <c r="F181" s="317"/>
      <c r="G181" s="317"/>
      <c r="H181" s="317"/>
      <c r="I181" s="317"/>
      <c r="J181" s="317"/>
      <c r="K181" s="318"/>
      <c r="L181" s="293"/>
      <c r="Q181" s="234"/>
    </row>
    <row r="182" spans="2:17" ht="15" hidden="1" customHeight="1" outlineLevel="1" thickBot="1">
      <c r="B182" s="636" t="s">
        <v>208</v>
      </c>
      <c r="C182" s="636"/>
      <c r="D182" s="636"/>
      <c r="E182" s="636"/>
      <c r="F182" s="636"/>
      <c r="G182" s="636"/>
      <c r="H182" s="636"/>
      <c r="I182" s="636"/>
      <c r="J182" s="636"/>
      <c r="K182" s="637" t="s">
        <v>209</v>
      </c>
      <c r="L182" s="637"/>
      <c r="Q182" s="234"/>
    </row>
    <row r="183" spans="2:17" ht="14.25" hidden="1" customHeight="1" outlineLevel="1" thickBot="1">
      <c r="B183" s="603"/>
      <c r="C183" s="604"/>
      <c r="D183" s="649" t="s">
        <v>122</v>
      </c>
      <c r="E183" s="609" t="s">
        <v>198</v>
      </c>
      <c r="F183" s="609" t="s">
        <v>199</v>
      </c>
      <c r="G183" s="294"/>
      <c r="H183" s="644" t="s">
        <v>200</v>
      </c>
      <c r="I183" s="645"/>
      <c r="J183" s="645"/>
      <c r="K183" s="646"/>
      <c r="L183" s="609" t="s">
        <v>201</v>
      </c>
      <c r="M183" s="94"/>
      <c r="N183" s="295"/>
      <c r="Q183" s="234"/>
    </row>
    <row r="184" spans="2:17" ht="14.25" hidden="1" customHeight="1" outlineLevel="1" thickBot="1">
      <c r="B184" s="605"/>
      <c r="C184" s="564"/>
      <c r="D184" s="650"/>
      <c r="E184" s="568"/>
      <c r="F184" s="568"/>
      <c r="G184" s="574" t="s">
        <v>200</v>
      </c>
      <c r="H184" s="644" t="s">
        <v>202</v>
      </c>
      <c r="I184" s="645"/>
      <c r="J184" s="645"/>
      <c r="K184" s="609" t="s">
        <v>203</v>
      </c>
      <c r="L184" s="647"/>
      <c r="Q184" s="234"/>
    </row>
    <row r="185" spans="2:17" ht="13.5" hidden="1" customHeight="1" outlineLevel="1">
      <c r="B185" s="605"/>
      <c r="C185" s="564"/>
      <c r="D185" s="650"/>
      <c r="E185" s="568"/>
      <c r="F185" s="568"/>
      <c r="G185" s="568"/>
      <c r="H185" s="610" t="s">
        <v>204</v>
      </c>
      <c r="I185" s="609" t="s">
        <v>205</v>
      </c>
      <c r="J185" s="610" t="s">
        <v>206</v>
      </c>
      <c r="K185" s="574"/>
      <c r="L185" s="647"/>
      <c r="Q185" s="234"/>
    </row>
    <row r="186" spans="2:17" ht="13.5" hidden="1" customHeight="1" outlineLevel="1">
      <c r="B186" s="605"/>
      <c r="C186" s="564"/>
      <c r="D186" s="650"/>
      <c r="E186" s="568"/>
      <c r="F186" s="568"/>
      <c r="G186" s="568"/>
      <c r="H186" s="638"/>
      <c r="I186" s="633"/>
      <c r="J186" s="638"/>
      <c r="K186" s="574"/>
      <c r="L186" s="647"/>
      <c r="Q186" s="234"/>
    </row>
    <row r="187" spans="2:17" ht="15" hidden="1" customHeight="1" outlineLevel="1" thickBot="1">
      <c r="B187" s="606"/>
      <c r="C187" s="566"/>
      <c r="D187" s="651"/>
      <c r="E187" s="117" t="s">
        <v>142</v>
      </c>
      <c r="F187" s="117" t="s">
        <v>143</v>
      </c>
      <c r="G187" s="117" t="s">
        <v>144</v>
      </c>
      <c r="H187" s="117" t="s">
        <v>145</v>
      </c>
      <c r="I187" s="117" t="s">
        <v>146</v>
      </c>
      <c r="J187" s="117" t="s">
        <v>147</v>
      </c>
      <c r="K187" s="117" t="s">
        <v>207</v>
      </c>
      <c r="L187" s="569"/>
      <c r="Q187" s="234"/>
    </row>
    <row r="188" spans="2:17" ht="14.25" hidden="1" customHeight="1" outlineLevel="1">
      <c r="B188" s="613" t="s">
        <v>153</v>
      </c>
      <c r="C188" s="587"/>
      <c r="D188" s="185" t="str">
        <f>IF(D177="","",D177)</f>
        <v/>
      </c>
      <c r="E188" s="296">
        <f>COUNTIF(D188,"○○")</f>
        <v>0</v>
      </c>
      <c r="F188" s="297">
        <f>IF(AND(E188&gt;=1,G155=0),1,0)</f>
        <v>0</v>
      </c>
      <c r="G188" s="298">
        <f>IF(AND(E188&gt;=1,G155&gt;=1),1,0)</f>
        <v>0</v>
      </c>
      <c r="H188" s="299">
        <f>IF(AND(E188&gt;=1,I155&gt;=1,J155+K155+L155+M155+N155=0,O155=0),1,0)</f>
        <v>0</v>
      </c>
      <c r="I188" s="299">
        <f>IF(AND(E188&gt;=1,J155&gt;=1,K155+L155+M155+N155=0, O155=0),1,0)</f>
        <v>0</v>
      </c>
      <c r="J188" s="299">
        <f>IF(AND(E188&gt;=1,K155+L155+M155+N155&gt;=1,O155=0),1,0)</f>
        <v>0</v>
      </c>
      <c r="K188" s="319" t="str">
        <f>IF(AND(E188&gt;=1,O155&gt;=1),"○","-")</f>
        <v>-</v>
      </c>
      <c r="L188" s="639" t="e">
        <f>(F191+H191+I191)/E191</f>
        <v>#DIV/0!</v>
      </c>
      <c r="Q188" s="234"/>
    </row>
    <row r="189" spans="2:17" ht="14.25" hidden="1" customHeight="1" outlineLevel="1">
      <c r="B189" s="614" t="s">
        <v>154</v>
      </c>
      <c r="C189" s="589"/>
      <c r="D189" s="186" t="str">
        <f>IF(D178="","",D178)</f>
        <v/>
      </c>
      <c r="E189" s="301">
        <f>COUNTIF(D189,"○○")</f>
        <v>0</v>
      </c>
      <c r="F189" s="302">
        <f>IF(AND(E189&gt;=1,G156=0),1,0)</f>
        <v>0</v>
      </c>
      <c r="G189" s="303">
        <f>IF(AND(E189&gt;=1,G156&gt;=1),1,0)</f>
        <v>0</v>
      </c>
      <c r="H189" s="320">
        <f>IF(AND(E189&gt;=1,I156&gt;=1,J156+K156+L156+M156+N156=0,O156=0),1,0)</f>
        <v>0</v>
      </c>
      <c r="I189" s="302">
        <f>IF(AND(E189&gt;=1,J156&gt;=1,K156+L156+M156+N156=0, O156=0),1,0)</f>
        <v>0</v>
      </c>
      <c r="J189" s="320">
        <f>IF(AND(E189&gt;=1,K156+L156+M156+N156&gt;=1,O156=0),1,0)</f>
        <v>0</v>
      </c>
      <c r="K189" s="321" t="str">
        <f>IF(AND(E189&gt;=1,O156&gt;=1),"○","-")</f>
        <v>-</v>
      </c>
      <c r="L189" s="640"/>
      <c r="Q189" s="234"/>
    </row>
    <row r="190" spans="2:17" ht="15" hidden="1" customHeight="1" outlineLevel="1" thickBot="1">
      <c r="B190" s="615" t="s">
        <v>155</v>
      </c>
      <c r="C190" s="591"/>
      <c r="D190" s="322" t="str">
        <f>IF(D179="","",D179)</f>
        <v/>
      </c>
      <c r="E190" s="306">
        <f>COUNTIF(D190,"○○")</f>
        <v>0</v>
      </c>
      <c r="F190" s="307">
        <f>IF(AND(E190&gt;=1,G157=0),1,0)</f>
        <v>0</v>
      </c>
      <c r="G190" s="308">
        <f>IF(AND(E190&gt;=1,G157&gt;=1),1,0)</f>
        <v>0</v>
      </c>
      <c r="H190" s="309">
        <f>IF(AND(E190&gt;=1,I157&gt;=1,J157+K157+L157+M157+N157=0,O157=0),1,0)</f>
        <v>0</v>
      </c>
      <c r="I190" s="309">
        <f>IF(AND(E190&gt;=1,J157&gt;=1,K157+L157+M157+N157=0, O157=0),1,0)</f>
        <v>0</v>
      </c>
      <c r="J190" s="309">
        <f>IF(AND(E190&gt;=1,K157+L157+M157+N157&gt;=1,O157=0),1,0)</f>
        <v>0</v>
      </c>
      <c r="K190" s="323" t="str">
        <f>IF(AND(E190&gt;=1,O157&gt;=1),"○","-")</f>
        <v>-</v>
      </c>
      <c r="L190" s="641"/>
      <c r="Q190" s="234"/>
    </row>
    <row r="191" spans="2:17" ht="15" hidden="1" customHeight="1" outlineLevel="1" thickBot="1">
      <c r="B191" s="616" t="s">
        <v>156</v>
      </c>
      <c r="C191" s="617"/>
      <c r="D191" s="324"/>
      <c r="E191" s="311">
        <f t="shared" ref="E191:J191" si="13">SUM(E188:E190)</f>
        <v>0</v>
      </c>
      <c r="F191" s="312">
        <f t="shared" si="13"/>
        <v>0</v>
      </c>
      <c r="G191" s="313">
        <f>SUM(G188:G190)</f>
        <v>0</v>
      </c>
      <c r="H191" s="313">
        <f t="shared" si="13"/>
        <v>0</v>
      </c>
      <c r="I191" s="314">
        <f t="shared" si="13"/>
        <v>0</v>
      </c>
      <c r="J191" s="325">
        <f t="shared" si="13"/>
        <v>0</v>
      </c>
      <c r="K191" s="652"/>
      <c r="L191" s="566"/>
      <c r="Q191" s="234"/>
    </row>
    <row r="192" spans="2:17" ht="14.25" hidden="1" customHeight="1" outlineLevel="1">
      <c r="B192" s="228"/>
      <c r="C192" s="228"/>
      <c r="D192" s="228"/>
      <c r="E192" s="316"/>
      <c r="F192" s="317"/>
      <c r="G192" s="317"/>
      <c r="H192" s="317"/>
      <c r="I192" s="317"/>
      <c r="J192" s="317"/>
      <c r="K192" s="318"/>
      <c r="L192" s="293"/>
      <c r="Q192" s="234"/>
    </row>
    <row r="193" spans="1:18" ht="15" hidden="1" customHeight="1" outlineLevel="1" thickBot="1">
      <c r="B193" s="636" t="s">
        <v>210</v>
      </c>
      <c r="C193" s="636"/>
      <c r="D193" s="636"/>
      <c r="E193" s="636"/>
      <c r="F193" s="636"/>
      <c r="G193" s="636"/>
      <c r="H193" s="636"/>
      <c r="I193" s="636"/>
      <c r="J193" s="317"/>
      <c r="K193" s="653" t="s">
        <v>209</v>
      </c>
      <c r="L193" s="653"/>
      <c r="Q193" s="234"/>
    </row>
    <row r="194" spans="1:18" ht="15" hidden="1" customHeight="1" outlineLevel="1" thickBot="1">
      <c r="B194" s="654" t="s">
        <v>156</v>
      </c>
      <c r="C194" s="655"/>
      <c r="D194" s="324"/>
      <c r="E194" s="326">
        <f t="shared" ref="E194:J194" si="14">E180+E191</f>
        <v>0</v>
      </c>
      <c r="F194" s="327">
        <f t="shared" si="14"/>
        <v>0</v>
      </c>
      <c r="G194" s="325">
        <f t="shared" si="14"/>
        <v>0</v>
      </c>
      <c r="H194" s="325">
        <f t="shared" si="14"/>
        <v>0</v>
      </c>
      <c r="I194" s="328">
        <f t="shared" si="14"/>
        <v>0</v>
      </c>
      <c r="J194" s="325">
        <f t="shared" si="14"/>
        <v>0</v>
      </c>
      <c r="K194" s="326">
        <f>COUNTIF(K177:K179,"○")+COUNTIF(K188:K190,"○")</f>
        <v>0</v>
      </c>
      <c r="L194" s="329" t="e">
        <f>(F194+H194+I194)/E194</f>
        <v>#DIV/0!</v>
      </c>
      <c r="Q194" s="230"/>
    </row>
    <row r="195" spans="1:18" ht="15" hidden="1" customHeight="1" outlineLevel="1" thickBot="1">
      <c r="A195" s="230"/>
      <c r="B195" s="232" t="s">
        <v>211</v>
      </c>
      <c r="C195" s="279"/>
      <c r="D195" s="279"/>
      <c r="E195" s="279"/>
      <c r="F195" s="279"/>
      <c r="G195" s="279"/>
      <c r="H195" s="279"/>
      <c r="I195" s="279"/>
      <c r="J195" s="279"/>
      <c r="K195" s="279"/>
      <c r="L195" s="279"/>
      <c r="M195" s="279"/>
      <c r="N195" s="656" t="s">
        <v>164</v>
      </c>
      <c r="O195" s="656"/>
      <c r="P195" s="656"/>
      <c r="Q195" s="234"/>
    </row>
    <row r="196" spans="1:18" ht="15" hidden="1" customHeight="1" outlineLevel="1" thickTop="1" thickBot="1">
      <c r="A196" s="230"/>
      <c r="B196" s="657"/>
      <c r="C196" s="658"/>
      <c r="D196" s="663" t="s">
        <v>122</v>
      </c>
      <c r="E196" s="666" t="s">
        <v>165</v>
      </c>
      <c r="F196" s="667" t="s">
        <v>166</v>
      </c>
      <c r="G196" s="669" t="s">
        <v>167</v>
      </c>
      <c r="H196" s="670"/>
      <c r="I196" s="670"/>
      <c r="J196" s="670"/>
      <c r="K196" s="670"/>
      <c r="L196" s="670"/>
      <c r="M196" s="670"/>
      <c r="N196" s="670"/>
      <c r="O196" s="671"/>
      <c r="P196" s="667" t="s">
        <v>193</v>
      </c>
      <c r="Q196" s="230"/>
    </row>
    <row r="197" spans="1:18" ht="13.5" hidden="1" customHeight="1" outlineLevel="1" thickBot="1">
      <c r="A197" s="230"/>
      <c r="B197" s="659"/>
      <c r="C197" s="660"/>
      <c r="D197" s="664"/>
      <c r="E197" s="664"/>
      <c r="F197" s="668"/>
      <c r="G197" s="668" t="s">
        <v>168</v>
      </c>
      <c r="H197" s="676" t="s">
        <v>169</v>
      </c>
      <c r="I197" s="677"/>
      <c r="J197" s="677"/>
      <c r="K197" s="677"/>
      <c r="L197" s="677"/>
      <c r="M197" s="677"/>
      <c r="N197" s="678"/>
      <c r="O197" s="664" t="s">
        <v>170</v>
      </c>
      <c r="P197" s="672"/>
      <c r="Q197" s="269"/>
    </row>
    <row r="198" spans="1:18" s="270" customFormat="1" ht="14.25" hidden="1" customHeight="1" outlineLevel="1" thickBot="1">
      <c r="A198" s="269"/>
      <c r="B198" s="659"/>
      <c r="C198" s="660"/>
      <c r="D198" s="664"/>
      <c r="E198" s="664"/>
      <c r="F198" s="668"/>
      <c r="G198" s="664"/>
      <c r="H198" s="330"/>
      <c r="I198" s="679" t="s">
        <v>175</v>
      </c>
      <c r="J198" s="680"/>
      <c r="K198" s="679" t="s">
        <v>176</v>
      </c>
      <c r="L198" s="680"/>
      <c r="M198" s="679" t="s">
        <v>177</v>
      </c>
      <c r="N198" s="680"/>
      <c r="O198" s="664"/>
      <c r="P198" s="672"/>
      <c r="Q198" s="230"/>
    </row>
    <row r="199" spans="1:18" ht="27" hidden="1" customHeight="1" outlineLevel="1">
      <c r="A199" s="230"/>
      <c r="B199" s="659"/>
      <c r="C199" s="660"/>
      <c r="D199" s="664"/>
      <c r="E199" s="664"/>
      <c r="F199" s="668"/>
      <c r="G199" s="664"/>
      <c r="H199" s="331" t="s">
        <v>178</v>
      </c>
      <c r="I199" s="332" t="s">
        <v>179</v>
      </c>
      <c r="J199" s="333" t="s">
        <v>180</v>
      </c>
      <c r="K199" s="334" t="s">
        <v>140</v>
      </c>
      <c r="L199" s="335" t="s">
        <v>181</v>
      </c>
      <c r="M199" s="334" t="s">
        <v>140</v>
      </c>
      <c r="N199" s="335" t="s">
        <v>181</v>
      </c>
      <c r="O199" s="664"/>
      <c r="P199" s="672"/>
      <c r="Q199" s="230"/>
    </row>
    <row r="200" spans="1:18" ht="15" hidden="1" customHeight="1" outlineLevel="1" thickBot="1">
      <c r="A200" s="230"/>
      <c r="B200" s="661"/>
      <c r="C200" s="662"/>
      <c r="D200" s="665"/>
      <c r="E200" s="336" t="s">
        <v>142</v>
      </c>
      <c r="F200" s="337" t="s">
        <v>143</v>
      </c>
      <c r="G200" s="337" t="s">
        <v>144</v>
      </c>
      <c r="H200" s="336" t="s">
        <v>145</v>
      </c>
      <c r="I200" s="338" t="s">
        <v>146</v>
      </c>
      <c r="J200" s="339" t="s">
        <v>182</v>
      </c>
      <c r="K200" s="338" t="s">
        <v>148</v>
      </c>
      <c r="L200" s="339" t="s">
        <v>149</v>
      </c>
      <c r="M200" s="338" t="s">
        <v>150</v>
      </c>
      <c r="N200" s="339" t="s">
        <v>151</v>
      </c>
      <c r="O200" s="337" t="s">
        <v>152</v>
      </c>
      <c r="P200" s="336" t="s">
        <v>194</v>
      </c>
      <c r="Q200" s="230"/>
    </row>
    <row r="201" spans="1:18" ht="14.25" hidden="1" customHeight="1" outlineLevel="1">
      <c r="A201" s="230"/>
      <c r="B201" s="613" t="s">
        <v>153</v>
      </c>
      <c r="C201" s="587"/>
      <c r="D201" s="340" t="str">
        <f>D155</f>
        <v/>
      </c>
      <c r="E201" s="197">
        <f>SUM(E66,E130)</f>
        <v>0</v>
      </c>
      <c r="F201" s="198">
        <f>E201- G201</f>
        <v>0</v>
      </c>
      <c r="G201" s="199">
        <f>SUM(G66,G130)</f>
        <v>0</v>
      </c>
      <c r="H201" s="200">
        <f>SUM(I201:N201)</f>
        <v>0</v>
      </c>
      <c r="I201" s="201">
        <f t="shared" ref="I201:N203" si="15">SUM(I66,I130)</f>
        <v>0</v>
      </c>
      <c r="J201" s="202">
        <f t="shared" si="15"/>
        <v>0</v>
      </c>
      <c r="K201" s="201">
        <f t="shared" si="15"/>
        <v>0</v>
      </c>
      <c r="L201" s="202">
        <f t="shared" si="15"/>
        <v>0</v>
      </c>
      <c r="M201" s="201">
        <f t="shared" si="15"/>
        <v>0</v>
      </c>
      <c r="N201" s="202">
        <f t="shared" si="15"/>
        <v>0</v>
      </c>
      <c r="O201" s="271">
        <f>+G201-H201</f>
        <v>0</v>
      </c>
      <c r="P201" s="341" t="e">
        <f>(F201+I201+J201)/E201</f>
        <v>#DIV/0!</v>
      </c>
      <c r="Q201" s="230"/>
    </row>
    <row r="202" spans="1:18" ht="14.25" hidden="1" customHeight="1" outlineLevel="1">
      <c r="A202" s="230"/>
      <c r="B202" s="614" t="s">
        <v>154</v>
      </c>
      <c r="C202" s="589"/>
      <c r="D202" s="342" t="str">
        <f>D156</f>
        <v/>
      </c>
      <c r="E202" s="205">
        <f>SUM(E67,E131)</f>
        <v>0</v>
      </c>
      <c r="F202" s="206">
        <f>E202- G202</f>
        <v>0</v>
      </c>
      <c r="G202" s="205">
        <f>SUM(G67,G131)</f>
        <v>0</v>
      </c>
      <c r="H202" s="207">
        <f>SUM(I202:N202)</f>
        <v>0</v>
      </c>
      <c r="I202" s="208">
        <f t="shared" si="15"/>
        <v>0</v>
      </c>
      <c r="J202" s="209">
        <f t="shared" si="15"/>
        <v>0</v>
      </c>
      <c r="K202" s="208">
        <f t="shared" si="15"/>
        <v>0</v>
      </c>
      <c r="L202" s="209">
        <f t="shared" si="15"/>
        <v>0</v>
      </c>
      <c r="M202" s="208">
        <f t="shared" si="15"/>
        <v>0</v>
      </c>
      <c r="N202" s="209">
        <f t="shared" si="15"/>
        <v>0</v>
      </c>
      <c r="O202" s="272">
        <f>+G202-H202</f>
        <v>0</v>
      </c>
      <c r="P202" s="343" t="e">
        <f>(F202+I202+J202)/E202</f>
        <v>#DIV/0!</v>
      </c>
      <c r="Q202" s="230"/>
      <c r="R202" s="293"/>
    </row>
    <row r="203" spans="1:18" ht="15" hidden="1" customHeight="1" outlineLevel="1" thickBot="1">
      <c r="A203" s="230"/>
      <c r="B203" s="615" t="s">
        <v>155</v>
      </c>
      <c r="C203" s="591"/>
      <c r="D203" s="344" t="str">
        <f>D157</f>
        <v/>
      </c>
      <c r="E203" s="212">
        <f>SUM(E68,E132)</f>
        <v>0</v>
      </c>
      <c r="F203" s="213">
        <f>E203- G203</f>
        <v>0</v>
      </c>
      <c r="G203" s="212">
        <f>SUM(G68,G132)</f>
        <v>0</v>
      </c>
      <c r="H203" s="214">
        <f>SUM(I203:N203)</f>
        <v>0</v>
      </c>
      <c r="I203" s="215">
        <f t="shared" si="15"/>
        <v>0</v>
      </c>
      <c r="J203" s="216">
        <f t="shared" si="15"/>
        <v>0</v>
      </c>
      <c r="K203" s="215">
        <f t="shared" si="15"/>
        <v>0</v>
      </c>
      <c r="L203" s="216">
        <f t="shared" si="15"/>
        <v>0</v>
      </c>
      <c r="M203" s="215">
        <f t="shared" si="15"/>
        <v>0</v>
      </c>
      <c r="N203" s="216">
        <f t="shared" si="15"/>
        <v>0</v>
      </c>
      <c r="O203" s="273">
        <f>+G203-H203</f>
        <v>0</v>
      </c>
      <c r="P203" s="345" t="e">
        <f>(F203+I203+J203)/E203</f>
        <v>#DIV/0!</v>
      </c>
      <c r="Q203" s="230"/>
    </row>
    <row r="204" spans="1:18" ht="15" hidden="1" customHeight="1" outlineLevel="1" thickBot="1">
      <c r="A204" s="230"/>
      <c r="B204" s="673" t="s">
        <v>156</v>
      </c>
      <c r="C204" s="674"/>
      <c r="D204" s="346"/>
      <c r="E204" s="274">
        <f t="shared" ref="E204:O204" si="16">SUM(E201:E203)</f>
        <v>0</v>
      </c>
      <c r="F204" s="274">
        <f t="shared" si="16"/>
        <v>0</v>
      </c>
      <c r="G204" s="274">
        <f t="shared" si="16"/>
        <v>0</v>
      </c>
      <c r="H204" s="275">
        <f t="shared" si="16"/>
        <v>0</v>
      </c>
      <c r="I204" s="276">
        <f t="shared" si="16"/>
        <v>0</v>
      </c>
      <c r="J204" s="277">
        <f t="shared" si="16"/>
        <v>0</v>
      </c>
      <c r="K204" s="276">
        <f t="shared" si="16"/>
        <v>0</v>
      </c>
      <c r="L204" s="278">
        <f t="shared" si="16"/>
        <v>0</v>
      </c>
      <c r="M204" s="276">
        <f t="shared" si="16"/>
        <v>0</v>
      </c>
      <c r="N204" s="278">
        <f t="shared" si="16"/>
        <v>0</v>
      </c>
      <c r="O204" s="274">
        <f t="shared" si="16"/>
        <v>0</v>
      </c>
      <c r="P204" s="347" t="e">
        <f>(F204+I204+J204)/E204</f>
        <v>#DIV/0!</v>
      </c>
      <c r="Q204" s="230"/>
    </row>
    <row r="205" spans="1:18" ht="14.25" hidden="1" customHeight="1" outlineLevel="1">
      <c r="A205" s="230"/>
      <c r="B205" s="279"/>
      <c r="C205" s="279"/>
      <c r="D205" s="279"/>
      <c r="E205" s="279"/>
      <c r="F205" s="279"/>
      <c r="G205" s="279"/>
      <c r="H205" s="279"/>
      <c r="I205" s="279"/>
      <c r="J205" s="279"/>
      <c r="K205" s="279"/>
      <c r="L205" s="279"/>
      <c r="M205" s="279"/>
      <c r="N205" s="232"/>
      <c r="O205" s="232"/>
      <c r="P205" s="230"/>
      <c r="Q205" s="230"/>
    </row>
    <row r="206" spans="1:18" ht="15" hidden="1" customHeight="1" outlineLevel="1" thickBot="1">
      <c r="A206" s="230"/>
      <c r="B206" s="675" t="s">
        <v>195</v>
      </c>
      <c r="C206" s="675"/>
      <c r="D206" s="279"/>
      <c r="E206" s="279"/>
      <c r="F206" s="279"/>
      <c r="G206" s="279"/>
      <c r="H206" s="279"/>
      <c r="I206" s="279"/>
      <c r="J206" s="279"/>
      <c r="K206" s="279"/>
      <c r="L206" s="279"/>
      <c r="M206" s="279"/>
      <c r="N206" s="656" t="s">
        <v>164</v>
      </c>
      <c r="O206" s="656"/>
      <c r="P206" s="656"/>
      <c r="Q206" s="230"/>
    </row>
    <row r="207" spans="1:18" ht="15" hidden="1" customHeight="1" outlineLevel="1" thickTop="1" thickBot="1">
      <c r="A207" s="230"/>
      <c r="B207" s="657"/>
      <c r="C207" s="658"/>
      <c r="D207" s="663" t="s">
        <v>122</v>
      </c>
      <c r="E207" s="666" t="s">
        <v>165</v>
      </c>
      <c r="F207" s="667" t="s">
        <v>166</v>
      </c>
      <c r="G207" s="669" t="s">
        <v>167</v>
      </c>
      <c r="H207" s="670"/>
      <c r="I207" s="670"/>
      <c r="J207" s="670"/>
      <c r="K207" s="670"/>
      <c r="L207" s="670"/>
      <c r="M207" s="670"/>
      <c r="N207" s="670"/>
      <c r="O207" s="671"/>
      <c r="P207" s="667" t="s">
        <v>193</v>
      </c>
      <c r="Q207" s="230"/>
    </row>
    <row r="208" spans="1:18" ht="13.5" hidden="1" customHeight="1" outlineLevel="1" thickBot="1">
      <c r="A208" s="230"/>
      <c r="B208" s="659"/>
      <c r="C208" s="660"/>
      <c r="D208" s="664"/>
      <c r="E208" s="664"/>
      <c r="F208" s="668"/>
      <c r="G208" s="668" t="s">
        <v>168</v>
      </c>
      <c r="H208" s="676" t="s">
        <v>169</v>
      </c>
      <c r="I208" s="677"/>
      <c r="J208" s="677"/>
      <c r="K208" s="677"/>
      <c r="L208" s="677"/>
      <c r="M208" s="677"/>
      <c r="N208" s="678"/>
      <c r="O208" s="664" t="s">
        <v>170</v>
      </c>
      <c r="P208" s="672"/>
      <c r="Q208" s="269"/>
    </row>
    <row r="209" spans="1:18" s="270" customFormat="1" ht="14.25" hidden="1" customHeight="1" outlineLevel="1" thickBot="1">
      <c r="A209" s="269"/>
      <c r="B209" s="659"/>
      <c r="C209" s="660"/>
      <c r="D209" s="664"/>
      <c r="E209" s="664"/>
      <c r="F209" s="668"/>
      <c r="G209" s="664"/>
      <c r="H209" s="330"/>
      <c r="I209" s="679" t="s">
        <v>175</v>
      </c>
      <c r="J209" s="680"/>
      <c r="K209" s="679" t="s">
        <v>176</v>
      </c>
      <c r="L209" s="680"/>
      <c r="M209" s="679" t="s">
        <v>177</v>
      </c>
      <c r="N209" s="680"/>
      <c r="O209" s="664"/>
      <c r="P209" s="672"/>
      <c r="Q209" s="230"/>
    </row>
    <row r="210" spans="1:18" ht="27" hidden="1" customHeight="1" outlineLevel="1">
      <c r="A210" s="230"/>
      <c r="B210" s="659"/>
      <c r="C210" s="660"/>
      <c r="D210" s="664"/>
      <c r="E210" s="664"/>
      <c r="F210" s="668"/>
      <c r="G210" s="664"/>
      <c r="H210" s="331" t="s">
        <v>178</v>
      </c>
      <c r="I210" s="332" t="s">
        <v>179</v>
      </c>
      <c r="J210" s="333" t="s">
        <v>180</v>
      </c>
      <c r="K210" s="334" t="s">
        <v>140</v>
      </c>
      <c r="L210" s="335" t="s">
        <v>181</v>
      </c>
      <c r="M210" s="334" t="s">
        <v>140</v>
      </c>
      <c r="N210" s="335" t="s">
        <v>181</v>
      </c>
      <c r="O210" s="664"/>
      <c r="P210" s="672"/>
      <c r="Q210" s="230"/>
    </row>
    <row r="211" spans="1:18" ht="15" hidden="1" customHeight="1" outlineLevel="1" thickBot="1">
      <c r="A211" s="230"/>
      <c r="B211" s="661"/>
      <c r="C211" s="662"/>
      <c r="D211" s="665"/>
      <c r="E211" s="336" t="s">
        <v>142</v>
      </c>
      <c r="F211" s="337" t="s">
        <v>143</v>
      </c>
      <c r="G211" s="337" t="s">
        <v>144</v>
      </c>
      <c r="H211" s="336" t="s">
        <v>145</v>
      </c>
      <c r="I211" s="338" t="s">
        <v>146</v>
      </c>
      <c r="J211" s="339" t="s">
        <v>182</v>
      </c>
      <c r="K211" s="338" t="s">
        <v>148</v>
      </c>
      <c r="L211" s="339" t="s">
        <v>149</v>
      </c>
      <c r="M211" s="338" t="s">
        <v>150</v>
      </c>
      <c r="N211" s="339" t="s">
        <v>151</v>
      </c>
      <c r="O211" s="337" t="s">
        <v>152</v>
      </c>
      <c r="P211" s="336" t="s">
        <v>194</v>
      </c>
      <c r="Q211" s="230"/>
    </row>
    <row r="212" spans="1:18" ht="14.25" hidden="1" customHeight="1" outlineLevel="1">
      <c r="A212" s="230"/>
      <c r="B212" s="613" t="s">
        <v>153</v>
      </c>
      <c r="C212" s="587"/>
      <c r="D212" s="340" t="str">
        <f>D201</f>
        <v/>
      </c>
      <c r="E212" s="197">
        <f>SUM(E79,E143)</f>
        <v>0</v>
      </c>
      <c r="F212" s="198">
        <f>E212- G212</f>
        <v>0</v>
      </c>
      <c r="G212" s="199">
        <f>SUM(G79,G143)</f>
        <v>0</v>
      </c>
      <c r="H212" s="200">
        <f>SUM(I212:N212)</f>
        <v>0</v>
      </c>
      <c r="I212" s="201">
        <f t="shared" ref="I212:N214" si="17">SUM(I79,I143)</f>
        <v>0</v>
      </c>
      <c r="J212" s="202">
        <f t="shared" si="17"/>
        <v>0</v>
      </c>
      <c r="K212" s="201">
        <f t="shared" si="17"/>
        <v>0</v>
      </c>
      <c r="L212" s="202">
        <f t="shared" si="17"/>
        <v>0</v>
      </c>
      <c r="M212" s="201">
        <f t="shared" si="17"/>
        <v>0</v>
      </c>
      <c r="N212" s="202">
        <f t="shared" si="17"/>
        <v>0</v>
      </c>
      <c r="O212" s="271">
        <f>+G212-H212</f>
        <v>0</v>
      </c>
      <c r="P212" s="348" t="e">
        <f>(F212+I212+J212)/E212</f>
        <v>#DIV/0!</v>
      </c>
      <c r="Q212" s="230"/>
    </row>
    <row r="213" spans="1:18" ht="14.25" hidden="1" customHeight="1" outlineLevel="1">
      <c r="A213" s="230"/>
      <c r="B213" s="614" t="s">
        <v>154</v>
      </c>
      <c r="C213" s="589"/>
      <c r="D213" s="342" t="str">
        <f>D202</f>
        <v/>
      </c>
      <c r="E213" s="205">
        <f>SUM(E80,E144)</f>
        <v>0</v>
      </c>
      <c r="F213" s="206">
        <f>E213- G213</f>
        <v>0</v>
      </c>
      <c r="G213" s="205">
        <f>SUM(G80,G144)</f>
        <v>0</v>
      </c>
      <c r="H213" s="207">
        <f>SUM(I213:N213)</f>
        <v>0</v>
      </c>
      <c r="I213" s="208">
        <f t="shared" si="17"/>
        <v>0</v>
      </c>
      <c r="J213" s="209">
        <f t="shared" si="17"/>
        <v>0</v>
      </c>
      <c r="K213" s="208">
        <f t="shared" si="17"/>
        <v>0</v>
      </c>
      <c r="L213" s="209">
        <f t="shared" si="17"/>
        <v>0</v>
      </c>
      <c r="M213" s="208">
        <f t="shared" si="17"/>
        <v>0</v>
      </c>
      <c r="N213" s="209">
        <f t="shared" si="17"/>
        <v>0</v>
      </c>
      <c r="O213" s="272">
        <f>+G213-H213</f>
        <v>0</v>
      </c>
      <c r="P213" s="349" t="e">
        <f>(F213+I213+J213)/E213</f>
        <v>#DIV/0!</v>
      </c>
      <c r="Q213" s="230"/>
      <c r="R213" s="293"/>
    </row>
    <row r="214" spans="1:18" ht="15" hidden="1" customHeight="1" outlineLevel="1" thickBot="1">
      <c r="A214" s="230"/>
      <c r="B214" s="615" t="s">
        <v>155</v>
      </c>
      <c r="C214" s="591"/>
      <c r="D214" s="344" t="str">
        <f>D203</f>
        <v/>
      </c>
      <c r="E214" s="212">
        <f>SUM(E81,E145)</f>
        <v>0</v>
      </c>
      <c r="F214" s="213">
        <f>E214- G214</f>
        <v>0</v>
      </c>
      <c r="G214" s="212">
        <f>SUM(G81,G145)</f>
        <v>0</v>
      </c>
      <c r="H214" s="214">
        <f>SUM(I214:N214)</f>
        <v>0</v>
      </c>
      <c r="I214" s="215">
        <f t="shared" si="17"/>
        <v>0</v>
      </c>
      <c r="J214" s="216">
        <f t="shared" si="17"/>
        <v>0</v>
      </c>
      <c r="K214" s="215">
        <f t="shared" si="17"/>
        <v>0</v>
      </c>
      <c r="L214" s="216">
        <f t="shared" si="17"/>
        <v>0</v>
      </c>
      <c r="M214" s="215">
        <f t="shared" si="17"/>
        <v>0</v>
      </c>
      <c r="N214" s="216">
        <f t="shared" si="17"/>
        <v>0</v>
      </c>
      <c r="O214" s="273">
        <f>+G214-H214</f>
        <v>0</v>
      </c>
      <c r="P214" s="347" t="e">
        <f>(F214+I214+J214)/E214</f>
        <v>#DIV/0!</v>
      </c>
      <c r="Q214" s="230"/>
    </row>
    <row r="215" spans="1:18" ht="15" hidden="1" customHeight="1" outlineLevel="1" thickBot="1">
      <c r="A215" s="230"/>
      <c r="B215" s="673" t="s">
        <v>156</v>
      </c>
      <c r="C215" s="674"/>
      <c r="D215" s="346"/>
      <c r="E215" s="274">
        <f t="shared" ref="E215:O215" si="18">SUM(E212:E214)</f>
        <v>0</v>
      </c>
      <c r="F215" s="274">
        <f t="shared" si="18"/>
        <v>0</v>
      </c>
      <c r="G215" s="274">
        <f t="shared" si="18"/>
        <v>0</v>
      </c>
      <c r="H215" s="275">
        <f t="shared" si="18"/>
        <v>0</v>
      </c>
      <c r="I215" s="276">
        <f t="shared" si="18"/>
        <v>0</v>
      </c>
      <c r="J215" s="277">
        <f t="shared" si="18"/>
        <v>0</v>
      </c>
      <c r="K215" s="276">
        <f t="shared" si="18"/>
        <v>0</v>
      </c>
      <c r="L215" s="278">
        <f t="shared" si="18"/>
        <v>0</v>
      </c>
      <c r="M215" s="276">
        <f t="shared" si="18"/>
        <v>0</v>
      </c>
      <c r="N215" s="278">
        <f t="shared" si="18"/>
        <v>0</v>
      </c>
      <c r="O215" s="274">
        <f t="shared" si="18"/>
        <v>0</v>
      </c>
      <c r="P215" s="347" t="e">
        <f>(F215+I215+J215)/E215</f>
        <v>#DIV/0!</v>
      </c>
      <c r="Q215" s="230"/>
    </row>
    <row r="216" spans="1:18" ht="12" customHeight="1" collapsed="1">
      <c r="A216" s="230"/>
      <c r="B216" s="279"/>
      <c r="C216" s="279"/>
      <c r="D216" s="279"/>
      <c r="E216" s="279"/>
      <c r="F216" s="279"/>
      <c r="G216" s="279"/>
      <c r="H216" s="279"/>
      <c r="I216" s="279"/>
      <c r="J216" s="279"/>
      <c r="K216" s="279"/>
      <c r="L216" s="279"/>
      <c r="M216" s="279"/>
      <c r="N216" s="232"/>
      <c r="O216" s="232"/>
      <c r="P216" s="230"/>
      <c r="Q216" s="230"/>
    </row>
    <row r="217" spans="1:18" ht="12" customHeight="1" thickBot="1">
      <c r="B217" s="293"/>
      <c r="C217" s="293"/>
      <c r="D217" s="293"/>
      <c r="E217" s="293"/>
      <c r="F217" s="293"/>
      <c r="G217" s="293"/>
      <c r="H217" s="293"/>
      <c r="I217" s="293"/>
      <c r="J217" s="293"/>
      <c r="K217" s="293"/>
      <c r="L217" s="293"/>
      <c r="M217" s="293"/>
      <c r="N217" s="288"/>
      <c r="O217" s="288"/>
    </row>
    <row r="218" spans="1:18" ht="14">
      <c r="B218" s="288"/>
      <c r="C218" s="288"/>
      <c r="D218" s="288"/>
      <c r="E218" s="288"/>
      <c r="F218" s="288"/>
      <c r="G218" s="288"/>
      <c r="H218" s="288"/>
      <c r="I218" s="288"/>
      <c r="J218" s="288"/>
      <c r="K218" s="288"/>
      <c r="L218" s="288"/>
      <c r="M218" s="681" t="str">
        <f>IF(COUNTIF(R22:W145,"エラー")=0,"OK","エラー")</f>
        <v>OK</v>
      </c>
      <c r="N218" s="682"/>
      <c r="O218" s="288"/>
    </row>
    <row r="219" spans="1:18" ht="14">
      <c r="B219" s="288"/>
      <c r="C219" s="288"/>
      <c r="D219" s="288"/>
      <c r="E219" s="288"/>
      <c r="F219" s="288"/>
      <c r="G219" s="288"/>
      <c r="H219" s="288"/>
      <c r="I219" s="288"/>
      <c r="J219" s="288"/>
      <c r="K219" s="288"/>
      <c r="L219" s="288"/>
      <c r="M219" s="683"/>
      <c r="N219" s="684"/>
      <c r="O219" s="288"/>
    </row>
    <row r="220" spans="1:18" ht="13.5" thickBot="1">
      <c r="M220" s="685"/>
      <c r="N220" s="686"/>
    </row>
    <row r="221" spans="1:18" ht="8.25" customHeight="1"/>
    <row r="222" spans="1:18" ht="85.5" customHeight="1">
      <c r="M222" s="687" t="str">
        <f>IF(M218="エラー","右欄外のエラー欄を確認し、エラーが出ている箇所を修正してください","")</f>
        <v/>
      </c>
      <c r="N222" s="687"/>
      <c r="O222" s="687"/>
      <c r="P222" s="687"/>
      <c r="Q222" s="687"/>
    </row>
  </sheetData>
  <mergeCells count="339">
    <mergeCell ref="M218:N220"/>
    <mergeCell ref="M222:Q222"/>
    <mergeCell ref="K209:L209"/>
    <mergeCell ref="M209:N209"/>
    <mergeCell ref="B212:C212"/>
    <mergeCell ref="B213:C213"/>
    <mergeCell ref="B214:C214"/>
    <mergeCell ref="B215:C215"/>
    <mergeCell ref="B207:C211"/>
    <mergeCell ref="D207:D211"/>
    <mergeCell ref="E207:E210"/>
    <mergeCell ref="F207:F210"/>
    <mergeCell ref="G207:O207"/>
    <mergeCell ref="P207:P210"/>
    <mergeCell ref="G208:G210"/>
    <mergeCell ref="H208:N208"/>
    <mergeCell ref="O208:O210"/>
    <mergeCell ref="I209:J209"/>
    <mergeCell ref="B201:C201"/>
    <mergeCell ref="B202:C202"/>
    <mergeCell ref="B203:C203"/>
    <mergeCell ref="B204:C204"/>
    <mergeCell ref="B206:C206"/>
    <mergeCell ref="N206:P206"/>
    <mergeCell ref="G197:G199"/>
    <mergeCell ref="H197:N197"/>
    <mergeCell ref="O197:O199"/>
    <mergeCell ref="I198:J198"/>
    <mergeCell ref="K198:L198"/>
    <mergeCell ref="M198:N198"/>
    <mergeCell ref="B193:I193"/>
    <mergeCell ref="K193:L193"/>
    <mergeCell ref="B194:C194"/>
    <mergeCell ref="N195:P195"/>
    <mergeCell ref="B196:C200"/>
    <mergeCell ref="D196:D200"/>
    <mergeCell ref="E196:E199"/>
    <mergeCell ref="F196:F199"/>
    <mergeCell ref="G196:O196"/>
    <mergeCell ref="P196:P199"/>
    <mergeCell ref="B188:C188"/>
    <mergeCell ref="L188:L190"/>
    <mergeCell ref="B189:C189"/>
    <mergeCell ref="B190:C190"/>
    <mergeCell ref="B191:C191"/>
    <mergeCell ref="K191:L191"/>
    <mergeCell ref="G184:G186"/>
    <mergeCell ref="H184:J184"/>
    <mergeCell ref="K184:K186"/>
    <mergeCell ref="H185:H186"/>
    <mergeCell ref="I185:I186"/>
    <mergeCell ref="J185:J186"/>
    <mergeCell ref="B180:C180"/>
    <mergeCell ref="K180:L180"/>
    <mergeCell ref="B182:J182"/>
    <mergeCell ref="K182:L182"/>
    <mergeCell ref="B183:C187"/>
    <mergeCell ref="D183:D187"/>
    <mergeCell ref="E183:E186"/>
    <mergeCell ref="F183:F186"/>
    <mergeCell ref="H183:K183"/>
    <mergeCell ref="L183:L187"/>
    <mergeCell ref="I174:I175"/>
    <mergeCell ref="J174:J175"/>
    <mergeCell ref="B177:C177"/>
    <mergeCell ref="L177:L179"/>
    <mergeCell ref="B178:C178"/>
    <mergeCell ref="B179:C179"/>
    <mergeCell ref="B172:C176"/>
    <mergeCell ref="D172:D176"/>
    <mergeCell ref="E172:E175"/>
    <mergeCell ref="F172:F175"/>
    <mergeCell ref="H172:K172"/>
    <mergeCell ref="L172:L176"/>
    <mergeCell ref="G173:G175"/>
    <mergeCell ref="H173:J173"/>
    <mergeCell ref="K173:K175"/>
    <mergeCell ref="H174:H175"/>
    <mergeCell ref="B166:C166"/>
    <mergeCell ref="B167:C167"/>
    <mergeCell ref="B168:C168"/>
    <mergeCell ref="B169:C169"/>
    <mergeCell ref="B171:J171"/>
    <mergeCell ref="K171:L171"/>
    <mergeCell ref="P161:P164"/>
    <mergeCell ref="G162:G164"/>
    <mergeCell ref="H162:N162"/>
    <mergeCell ref="O162:O164"/>
    <mergeCell ref="I163:J163"/>
    <mergeCell ref="K163:L163"/>
    <mergeCell ref="M163:N163"/>
    <mergeCell ref="B160:C160"/>
    <mergeCell ref="B161:C165"/>
    <mergeCell ref="D161:D165"/>
    <mergeCell ref="E161:E164"/>
    <mergeCell ref="F161:F164"/>
    <mergeCell ref="G161:O161"/>
    <mergeCell ref="K152:L152"/>
    <mergeCell ref="M152:N152"/>
    <mergeCell ref="B155:C155"/>
    <mergeCell ref="B156:C156"/>
    <mergeCell ref="B157:C157"/>
    <mergeCell ref="B158:C158"/>
    <mergeCell ref="B150:C154"/>
    <mergeCell ref="D150:D154"/>
    <mergeCell ref="E150:E153"/>
    <mergeCell ref="F150:F153"/>
    <mergeCell ref="G150:O150"/>
    <mergeCell ref="P150:P153"/>
    <mergeCell ref="G151:G153"/>
    <mergeCell ref="H151:N151"/>
    <mergeCell ref="O151:O153"/>
    <mergeCell ref="I152:J152"/>
    <mergeCell ref="B143:C143"/>
    <mergeCell ref="R143:R145"/>
    <mergeCell ref="B144:C144"/>
    <mergeCell ref="B145:C145"/>
    <mergeCell ref="B146:C146"/>
    <mergeCell ref="B147:N147"/>
    <mergeCell ref="S139:S142"/>
    <mergeCell ref="T139:T142"/>
    <mergeCell ref="U139:U142"/>
    <mergeCell ref="V139:V142"/>
    <mergeCell ref="W139:W142"/>
    <mergeCell ref="I140:J140"/>
    <mergeCell ref="K140:L140"/>
    <mergeCell ref="M140:N140"/>
    <mergeCell ref="B138:C142"/>
    <mergeCell ref="D138:D142"/>
    <mergeCell ref="E138:E141"/>
    <mergeCell ref="F138:F141"/>
    <mergeCell ref="G138:O138"/>
    <mergeCell ref="R138:W138"/>
    <mergeCell ref="G139:G141"/>
    <mergeCell ref="H139:N139"/>
    <mergeCell ref="O139:O141"/>
    <mergeCell ref="R139:R142"/>
    <mergeCell ref="B130:C130"/>
    <mergeCell ref="R130:R132"/>
    <mergeCell ref="B131:C131"/>
    <mergeCell ref="B132:C132"/>
    <mergeCell ref="B133:C133"/>
    <mergeCell ref="B134:M134"/>
    <mergeCell ref="R125:V125"/>
    <mergeCell ref="G126:G128"/>
    <mergeCell ref="H126:N126"/>
    <mergeCell ref="O126:O128"/>
    <mergeCell ref="R126:R129"/>
    <mergeCell ref="S126:S129"/>
    <mergeCell ref="T126:T129"/>
    <mergeCell ref="U126:U129"/>
    <mergeCell ref="V126:V129"/>
    <mergeCell ref="I127:J127"/>
    <mergeCell ref="J122:K122"/>
    <mergeCell ref="L122:M122"/>
    <mergeCell ref="N124:O124"/>
    <mergeCell ref="B125:C129"/>
    <mergeCell ref="D125:D129"/>
    <mergeCell ref="E125:E128"/>
    <mergeCell ref="F125:F128"/>
    <mergeCell ref="G125:O125"/>
    <mergeCell ref="K127:L127"/>
    <mergeCell ref="M127:N127"/>
    <mergeCell ref="H118:O118"/>
    <mergeCell ref="J119:K119"/>
    <mergeCell ref="L119:M119"/>
    <mergeCell ref="J120:K120"/>
    <mergeCell ref="L120:M120"/>
    <mergeCell ref="J121:K121"/>
    <mergeCell ref="L121:M121"/>
    <mergeCell ref="B111:C111"/>
    <mergeCell ref="R111:R113"/>
    <mergeCell ref="B112:C112"/>
    <mergeCell ref="B113:C113"/>
    <mergeCell ref="B114:C114"/>
    <mergeCell ref="H117:O117"/>
    <mergeCell ref="R106:V106"/>
    <mergeCell ref="G107:G109"/>
    <mergeCell ref="H107:N107"/>
    <mergeCell ref="O107:O109"/>
    <mergeCell ref="R107:R110"/>
    <mergeCell ref="S107:S110"/>
    <mergeCell ref="T107:T110"/>
    <mergeCell ref="U107:U110"/>
    <mergeCell ref="V107:V110"/>
    <mergeCell ref="I108:J108"/>
    <mergeCell ref="J103:K103"/>
    <mergeCell ref="L103:M103"/>
    <mergeCell ref="B106:C110"/>
    <mergeCell ref="D106:D110"/>
    <mergeCell ref="E106:E109"/>
    <mergeCell ref="F106:F109"/>
    <mergeCell ref="G106:O106"/>
    <mergeCell ref="K108:L108"/>
    <mergeCell ref="M108:N108"/>
    <mergeCell ref="H99:O99"/>
    <mergeCell ref="J100:K100"/>
    <mergeCell ref="L100:M100"/>
    <mergeCell ref="J101:K101"/>
    <mergeCell ref="L101:M101"/>
    <mergeCell ref="J102:K102"/>
    <mergeCell ref="L102:M102"/>
    <mergeCell ref="B92:C92"/>
    <mergeCell ref="R92:R94"/>
    <mergeCell ref="B93:C93"/>
    <mergeCell ref="B94:C94"/>
    <mergeCell ref="B95:C95"/>
    <mergeCell ref="H98:O98"/>
    <mergeCell ref="N86:O86"/>
    <mergeCell ref="B87:C91"/>
    <mergeCell ref="D87:D91"/>
    <mergeCell ref="E87:E90"/>
    <mergeCell ref="F87:F90"/>
    <mergeCell ref="G87:O87"/>
    <mergeCell ref="M89:N89"/>
    <mergeCell ref="B79:C79"/>
    <mergeCell ref="R79:R81"/>
    <mergeCell ref="B80:C80"/>
    <mergeCell ref="B81:C81"/>
    <mergeCell ref="B82:C82"/>
    <mergeCell ref="B83:N83"/>
    <mergeCell ref="R87:U87"/>
    <mergeCell ref="G88:G90"/>
    <mergeCell ref="H88:N88"/>
    <mergeCell ref="O88:O90"/>
    <mergeCell ref="R88:R91"/>
    <mergeCell ref="S88:S91"/>
    <mergeCell ref="T88:T91"/>
    <mergeCell ref="U88:U91"/>
    <mergeCell ref="I89:J89"/>
    <mergeCell ref="K89:L89"/>
    <mergeCell ref="R74:W74"/>
    <mergeCell ref="G75:G77"/>
    <mergeCell ref="H75:N75"/>
    <mergeCell ref="O75:O77"/>
    <mergeCell ref="R75:R78"/>
    <mergeCell ref="S75:S78"/>
    <mergeCell ref="T75:T78"/>
    <mergeCell ref="U75:U78"/>
    <mergeCell ref="V75:V78"/>
    <mergeCell ref="W75:W78"/>
    <mergeCell ref="N73:O73"/>
    <mergeCell ref="B74:C78"/>
    <mergeCell ref="D74:D78"/>
    <mergeCell ref="E74:E77"/>
    <mergeCell ref="F74:F77"/>
    <mergeCell ref="G74:O74"/>
    <mergeCell ref="I76:J76"/>
    <mergeCell ref="K76:L76"/>
    <mergeCell ref="M76:N76"/>
    <mergeCell ref="B66:C66"/>
    <mergeCell ref="R66:R68"/>
    <mergeCell ref="B67:C67"/>
    <mergeCell ref="B68:C68"/>
    <mergeCell ref="B69:C69"/>
    <mergeCell ref="B70:N70"/>
    <mergeCell ref="R61:V61"/>
    <mergeCell ref="G62:G64"/>
    <mergeCell ref="H62:N62"/>
    <mergeCell ref="O62:O64"/>
    <mergeCell ref="R62:R65"/>
    <mergeCell ref="S62:S65"/>
    <mergeCell ref="T62:T65"/>
    <mergeCell ref="U62:U65"/>
    <mergeCell ref="V62:V65"/>
    <mergeCell ref="I63:J63"/>
    <mergeCell ref="J58:K58"/>
    <mergeCell ref="L58:M58"/>
    <mergeCell ref="N60:O60"/>
    <mergeCell ref="B61:C65"/>
    <mergeCell ref="D61:D65"/>
    <mergeCell ref="E61:E64"/>
    <mergeCell ref="F61:F64"/>
    <mergeCell ref="G61:O61"/>
    <mergeCell ref="K63:L63"/>
    <mergeCell ref="M63:N63"/>
    <mergeCell ref="H54:O54"/>
    <mergeCell ref="J55:K55"/>
    <mergeCell ref="L55:M55"/>
    <mergeCell ref="J56:K56"/>
    <mergeCell ref="L56:M56"/>
    <mergeCell ref="J57:K57"/>
    <mergeCell ref="L57:M57"/>
    <mergeCell ref="B47:C47"/>
    <mergeCell ref="R47:R49"/>
    <mergeCell ref="B48:C48"/>
    <mergeCell ref="B49:C49"/>
    <mergeCell ref="B50:C50"/>
    <mergeCell ref="H53:O53"/>
    <mergeCell ref="R42:V42"/>
    <mergeCell ref="G43:G45"/>
    <mergeCell ref="H43:N43"/>
    <mergeCell ref="O43:O45"/>
    <mergeCell ref="R43:R46"/>
    <mergeCell ref="S43:S46"/>
    <mergeCell ref="T43:T46"/>
    <mergeCell ref="U43:U46"/>
    <mergeCell ref="V43:V46"/>
    <mergeCell ref="I44:J44"/>
    <mergeCell ref="J38:K38"/>
    <mergeCell ref="L38:M38"/>
    <mergeCell ref="B42:C46"/>
    <mergeCell ref="D42:D46"/>
    <mergeCell ref="E42:E45"/>
    <mergeCell ref="F42:F45"/>
    <mergeCell ref="G42:O42"/>
    <mergeCell ref="K44:L44"/>
    <mergeCell ref="M44:N44"/>
    <mergeCell ref="H34:O34"/>
    <mergeCell ref="J35:K35"/>
    <mergeCell ref="L35:M35"/>
    <mergeCell ref="J36:K36"/>
    <mergeCell ref="L36:M36"/>
    <mergeCell ref="J37:K37"/>
    <mergeCell ref="L37:M37"/>
    <mergeCell ref="B27:C27"/>
    <mergeCell ref="R27:R29"/>
    <mergeCell ref="B28:C28"/>
    <mergeCell ref="B29:C29"/>
    <mergeCell ref="B30:C30"/>
    <mergeCell ref="H33:O33"/>
    <mergeCell ref="N21:O21"/>
    <mergeCell ref="B3:H3"/>
    <mergeCell ref="S23:S26"/>
    <mergeCell ref="T23:T26"/>
    <mergeCell ref="U23:U26"/>
    <mergeCell ref="I24:J24"/>
    <mergeCell ref="K24:L24"/>
    <mergeCell ref="M24:N24"/>
    <mergeCell ref="B22:C26"/>
    <mergeCell ref="D22:D26"/>
    <mergeCell ref="E22:E25"/>
    <mergeCell ref="F22:F25"/>
    <mergeCell ref="G22:O22"/>
    <mergeCell ref="R22:U22"/>
    <mergeCell ref="G23:G25"/>
    <mergeCell ref="H23:N23"/>
    <mergeCell ref="O23:O25"/>
    <mergeCell ref="R23:R26"/>
  </mergeCells>
  <phoneticPr fontId="10"/>
  <conditionalFormatting sqref="R20:W145">
    <cfRule type="cellIs" dxfId="0" priority="1" stopIfTrue="1" operator="equal">
      <formula>"エラー"</formula>
    </cfRule>
  </conditionalFormatting>
  <dataValidations count="9">
    <dataValidation type="list" allowBlank="1" showInputMessage="1" showErrorMessage="1" sqref="J120:M122 J101:M103" xr:uid="{6BA55556-9A1D-48B7-8A0C-1B6E7CA552CA}">
      <formula1>"2021年度,2022年度,2023年度,2024年度,2025年度以降"</formula1>
    </dataValidation>
    <dataValidation type="list" allowBlank="1" showDropDown="1" showInputMessage="1" showErrorMessage="1" sqref="D47:D49 D111:D113" xr:uid="{3FB18439-E872-44C7-B2DE-FA6948AFA94F}">
      <formula1>"○"</formula1>
    </dataValidation>
    <dataValidation imeMode="halfAlpha" allowBlank="1" showInputMessage="1" showErrorMessage="1" sqref="F143:F145 F155:F157 F188:K190 F130:F132 F201:F203 F92:F94 F111:F113 F79:F81 E4:H15 F27:F29 F166:F168 F212:F214 F47:F49 F66:F68 F177:K179" xr:uid="{AE3B22AD-271B-423F-8EBA-965047781EA2}"/>
    <dataValidation type="list" allowBlank="1" showInputMessage="1" showErrorMessage="1" sqref="D27:D29 D92:D94" xr:uid="{7EFBA3EB-9FB7-4EEF-B8D4-3EAA8D0FA7A0}">
      <formula1>"○"</formula1>
    </dataValidation>
    <dataValidation type="whole" imeMode="halfAlpha" allowBlank="1" showInputMessage="1" showErrorMessage="1" error="「半角数字」で棟数を記入してください。" sqref="E27:E29 G27:G29 K92:N94 E47:E49 G47:G49 K111:N113 E92:E94 G92:G94 K47:N49 E111:E113 G111:G113 I166:N168 E155:E157 G155:G157 K27:N29 E166:E168 G166:G168 I155:N157" xr:uid="{489E45AF-ED1C-4346-AE31-D6A9EFD08D4A}">
      <formula1>0</formula1>
      <formula2>1000</formula2>
    </dataValidation>
    <dataValidation type="decimal" imeMode="halfAlpha" allowBlank="1" showInputMessage="1" showErrorMessage="1" error="「半角数字」で面積を記入してください。" sqref="E66:E68 G66:G68 I66:N68 E79:E81 G79:G81 I79:N81 E130:E132 G130:G132 I130:N132 E143:E145 G143:G145 I143:N145 E201:E203 G201:G203 I201:N203 E212:E214 G212:G214 I212:N214" xr:uid="{7C7F6019-D80D-493A-9ED5-341D9CB76ADA}">
      <formula1>0</formula1>
      <formula2>1000000000000000000</formula2>
    </dataValidation>
    <dataValidation type="whole" imeMode="halfAlpha" allowBlank="1" showInputMessage="1" showErrorMessage="1" error="「半角数字」で棟数を記入してください。" prompt="IS値が0.6以上で耐震改修の必要がない建物数を記載すること。" sqref="I27:I29 I47:I49 I92:I94 I111:I113" xr:uid="{7D4AF5D1-67B8-4FCB-ABCF-309C147D4A47}">
      <formula1>0</formula1>
      <formula2>1000</formula2>
    </dataValidation>
    <dataValidation type="whole" imeMode="halfAlpha" allowBlank="1" showInputMessage="1" showErrorMessage="1" error="「半角数字」で棟数を記入してください。" prompt="耐震改修の結果、IS値が「0.6」以上になった建物数を記載すること。" sqref="J47:J49 J111:J113 J92:J94 J27:J29" xr:uid="{CFF8272D-8301-4BBB-AFDD-7A4D5B2132A0}">
      <formula1>0</formula1>
      <formula2>1000</formula2>
    </dataValidation>
    <dataValidation type="list" allowBlank="1" showInputMessage="1" showErrorMessage="1" sqref="J36:M38 J56:M58" xr:uid="{12E127A7-FD90-40E0-88BA-1E1F249DADCC}">
      <formula1>"2019年度,2020年度,2021年度,2022年度,2023年度,2024年度,2025年度以降"</formula1>
    </dataValidation>
  </dataValidations>
  <printOptions horizontalCentered="1" verticalCentered="1"/>
  <pageMargins left="0.59055118110236227" right="0.59055118110236227" top="0.59055118110236227" bottom="0.59055118110236227" header="0.51181102362204722" footer="0.51181102362204722"/>
  <pageSetup paperSize="9" scale="48" fitToHeight="0" orientation="portrait" cellComments="asDisplayed" r:id="rId1"/>
  <headerFooter alignWithMargins="0"/>
  <rowBreaks count="2" manualBreakCount="2">
    <brk id="84" max="16" man="1"/>
    <brk id="216" max="16"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dimension ref="A2:C49"/>
  <sheetViews>
    <sheetView zoomScaleNormal="100" workbookViewId="0">
      <selection activeCell="C6" sqref="C6"/>
    </sheetView>
  </sheetViews>
  <sheetFormatPr defaultColWidth="9" defaultRowHeight="13"/>
  <cols>
    <col min="1" max="1" width="10.453125" style="3" bestFit="1" customWidth="1"/>
    <col min="2" max="16384" width="9" style="2"/>
  </cols>
  <sheetData>
    <row r="2" spans="1:3" ht="14">
      <c r="A2" s="1" t="s">
        <v>5</v>
      </c>
    </row>
    <row r="3" spans="1:3">
      <c r="A3" s="3" t="s">
        <v>6</v>
      </c>
      <c r="C3" s="4">
        <v>0.5</v>
      </c>
    </row>
    <row r="4" spans="1:3">
      <c r="A4" s="3" t="s">
        <v>7</v>
      </c>
      <c r="C4" s="4">
        <v>0.33333333333333331</v>
      </c>
    </row>
    <row r="5" spans="1:3">
      <c r="A5" s="3" t="s">
        <v>8</v>
      </c>
    </row>
    <row r="6" spans="1:3">
      <c r="A6" s="3" t="s">
        <v>9</v>
      </c>
    </row>
    <row r="7" spans="1:3">
      <c r="A7" s="3" t="s">
        <v>10</v>
      </c>
    </row>
    <row r="8" spans="1:3">
      <c r="A8" s="3" t="s">
        <v>11</v>
      </c>
    </row>
    <row r="9" spans="1:3">
      <c r="A9" s="3" t="s">
        <v>12</v>
      </c>
    </row>
    <row r="10" spans="1:3">
      <c r="A10" s="3" t="s">
        <v>13</v>
      </c>
    </row>
    <row r="11" spans="1:3">
      <c r="A11" s="3" t="s">
        <v>14</v>
      </c>
    </row>
    <row r="12" spans="1:3">
      <c r="A12" s="3" t="s">
        <v>15</v>
      </c>
    </row>
    <row r="13" spans="1:3">
      <c r="A13" s="3" t="s">
        <v>16</v>
      </c>
    </row>
    <row r="14" spans="1:3">
      <c r="A14" s="3" t="s">
        <v>17</v>
      </c>
    </row>
    <row r="15" spans="1:3">
      <c r="A15" s="3" t="s">
        <v>18</v>
      </c>
    </row>
    <row r="16" spans="1:3">
      <c r="A16" s="3" t="s">
        <v>19</v>
      </c>
    </row>
    <row r="17" spans="1:1">
      <c r="A17" s="3" t="s">
        <v>20</v>
      </c>
    </row>
    <row r="18" spans="1:1">
      <c r="A18" s="3" t="s">
        <v>21</v>
      </c>
    </row>
    <row r="19" spans="1:1">
      <c r="A19" s="3" t="s">
        <v>22</v>
      </c>
    </row>
    <row r="20" spans="1:1">
      <c r="A20" s="3" t="s">
        <v>23</v>
      </c>
    </row>
    <row r="21" spans="1:1">
      <c r="A21" s="3" t="s">
        <v>24</v>
      </c>
    </row>
    <row r="22" spans="1:1">
      <c r="A22" s="3" t="s">
        <v>25</v>
      </c>
    </row>
    <row r="23" spans="1:1">
      <c r="A23" s="3" t="s">
        <v>26</v>
      </c>
    </row>
    <row r="24" spans="1:1">
      <c r="A24" s="3" t="s">
        <v>27</v>
      </c>
    </row>
    <row r="25" spans="1:1">
      <c r="A25" s="3" t="s">
        <v>28</v>
      </c>
    </row>
    <row r="26" spans="1:1">
      <c r="A26" s="3" t="s">
        <v>29</v>
      </c>
    </row>
    <row r="27" spans="1:1">
      <c r="A27" s="3" t="s">
        <v>30</v>
      </c>
    </row>
    <row r="28" spans="1:1">
      <c r="A28" s="3" t="s">
        <v>31</v>
      </c>
    </row>
    <row r="29" spans="1:1">
      <c r="A29" s="3" t="s">
        <v>32</v>
      </c>
    </row>
    <row r="30" spans="1:1">
      <c r="A30" s="3" t="s">
        <v>33</v>
      </c>
    </row>
    <row r="31" spans="1:1">
      <c r="A31" s="3" t="s">
        <v>34</v>
      </c>
    </row>
    <row r="32" spans="1:1">
      <c r="A32" s="3" t="s">
        <v>35</v>
      </c>
    </row>
    <row r="33" spans="1:1">
      <c r="A33" s="3" t="s">
        <v>36</v>
      </c>
    </row>
    <row r="34" spans="1:1">
      <c r="A34" s="3" t="s">
        <v>37</v>
      </c>
    </row>
    <row r="35" spans="1:1">
      <c r="A35" s="3" t="s">
        <v>38</v>
      </c>
    </row>
    <row r="36" spans="1:1">
      <c r="A36" s="3" t="s">
        <v>39</v>
      </c>
    </row>
    <row r="37" spans="1:1">
      <c r="A37" s="3" t="s">
        <v>40</v>
      </c>
    </row>
    <row r="38" spans="1:1">
      <c r="A38" s="3" t="s">
        <v>41</v>
      </c>
    </row>
    <row r="39" spans="1:1">
      <c r="A39" s="3" t="s">
        <v>42</v>
      </c>
    </row>
    <row r="40" spans="1:1">
      <c r="A40" s="3" t="s">
        <v>43</v>
      </c>
    </row>
    <row r="41" spans="1:1">
      <c r="A41" s="3" t="s">
        <v>44</v>
      </c>
    </row>
    <row r="42" spans="1:1">
      <c r="A42" s="3" t="s">
        <v>45</v>
      </c>
    </row>
    <row r="43" spans="1:1">
      <c r="A43" s="3" t="s">
        <v>46</v>
      </c>
    </row>
    <row r="44" spans="1:1">
      <c r="A44" s="3" t="s">
        <v>47</v>
      </c>
    </row>
    <row r="45" spans="1:1">
      <c r="A45" s="3" t="s">
        <v>48</v>
      </c>
    </row>
    <row r="46" spans="1:1">
      <c r="A46" s="3" t="s">
        <v>49</v>
      </c>
    </row>
    <row r="47" spans="1:1">
      <c r="A47" s="3" t="s">
        <v>50</v>
      </c>
    </row>
    <row r="48" spans="1:1">
      <c r="A48" s="3" t="s">
        <v>51</v>
      </c>
    </row>
    <row r="49" spans="1:1">
      <c r="A49" s="3" t="s">
        <v>52</v>
      </c>
    </row>
  </sheetData>
  <phoneticPr fontId="10"/>
  <pageMargins left="0.7" right="0.7" top="0.75" bottom="0.75" header="0.3" footer="0.3"/>
  <pageSetup paperSize="9"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（入力例）見積書整理表</vt:lpstr>
      <vt:lpstr>（入力例）説明一覧</vt:lpstr>
      <vt:lpstr>（参考）採択理由書</vt:lpstr>
      <vt:lpstr>（参考）私立高等学校等実態調査</vt:lpstr>
      <vt:lpstr>Sheet4</vt:lpstr>
      <vt:lpstr>'（参考）採択理由書'!Print_Area</vt:lpstr>
      <vt:lpstr>'（参考）私立高等学校等実態調査'!Print_Area</vt:lpstr>
      <vt:lpstr>'（入力例）見積書整理表'!Print_Area</vt:lpstr>
      <vt:lpstr>'（入力例）説明一覧'!Print_Area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廣瀬暁子</cp:lastModifiedBy>
  <cp:lastPrinted>2022-11-17T06:07:04Z</cp:lastPrinted>
  <dcterms:created xsi:type="dcterms:W3CDTF">2013-01-28T12:43:39Z</dcterms:created>
  <dcterms:modified xsi:type="dcterms:W3CDTF">2026-02-16T02:32:04Z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2022-03-18T06:22:01Z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e31c0785-368a-4b1e-9514-4a0370138a7d</vt:lpwstr>
  </property>
  <property fmtid="{D5CDD505-2E9C-101B-9397-08002B2CF9AE}" pid="8" name="MSIP_Label_d899a617-f30e-4fb8-b81c-fb6d0b94ac5b_ContentBits">
    <vt:lpwstr>0</vt:lpwstr>
  </property>
</Properties>
</file>