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8E085EC2-B92E-4D24-BDD2-EC29E230DF3B}" xr6:coauthVersionLast="47" xr6:coauthVersionMax="47" xr10:uidLastSave="{00000000-0000-0000-0000-000000000000}"/>
  <bookViews>
    <workbookView xWindow="28680" yWindow="-120" windowWidth="29040" windowHeight="15840" activeTab="3" xr2:uid="{00000000-000D-0000-FFFF-FFFF00000000}"/>
  </bookViews>
  <sheets>
    <sheet name="（入力例）見積書整理表" sheetId="11" r:id="rId1"/>
    <sheet name="（入力例）説明一覧" sheetId="18" r:id="rId2"/>
    <sheet name="（参考）採択理由書" sheetId="19" r:id="rId3"/>
    <sheet name="（参考）私立高等学校等実態調査" sheetId="16" r:id="rId4"/>
    <sheet name="Sheet4" sheetId="7" state="hidden" r:id="rId5"/>
  </sheets>
  <externalReferences>
    <externalReference r:id="rId6"/>
    <externalReference r:id="rId7"/>
    <externalReference r:id="rId8"/>
    <externalReference r:id="rId9"/>
    <externalReference r:id="rId10"/>
    <externalReference r:id="rId11"/>
  </externalReferences>
  <definedNames>
    <definedName name="O">[1]大学データ!$I$5:$I$8</definedName>
    <definedName name="P">[1]大学データ!$J$5:$J$7</definedName>
    <definedName name="_xlnm.Print_Area" localSheetId="2">'（参考）採択理由書'!$A$1:$J$28</definedName>
    <definedName name="_xlnm.Print_Area" localSheetId="3">'（参考）私立高等学校等実態調査'!$A$1:$Q$216</definedName>
    <definedName name="_xlnm.Print_Area" localSheetId="0">'（入力例）見積書整理表'!$A$1:$X$69</definedName>
    <definedName name="_xlnm.Print_Area" localSheetId="1">'（入力例）説明一覧'!$A$1:$J$141</definedName>
    <definedName name="Q">[1]大学データ!$K$5:$K$7</definedName>
    <definedName name="S">[1]大学データ!$L$5:$L$8</definedName>
    <definedName name="ほし">[2]Sheet2!$E$3:$E$49</definedName>
    <definedName name="月" localSheetId="1">[3]リスト!$N$3:$N$14</definedName>
    <definedName name="月">[3]リスト!$N$3:$N$14</definedName>
    <definedName name="見積書整理表">[4]様式4!#REF!</definedName>
    <definedName name="資金収支">[4]様式4!#REF!</definedName>
    <definedName name="事業種" localSheetId="2">'[4]様式4 (記入例)'!#REF!</definedName>
    <definedName name="事業種" localSheetId="0">[4]様式4!#REF!</definedName>
    <definedName name="事業種" localSheetId="1">[4]様式4!#REF!</definedName>
    <definedName name="事業種" localSheetId="4">[4]様式4!#REF!</definedName>
    <definedName name="事業種">[4]様式4!#REF!</definedName>
    <definedName name="説明一覧">[4]様式4!#REF!</definedName>
    <definedName name="都道府県" localSheetId="3">[5]Sheet2!$E$3:$E$49</definedName>
    <definedName name="都道府県">[6]Sheet2!$A$3:$A$49</definedName>
    <definedName name="日" localSheetId="1">[3]リスト!$P$3:$P$33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19" l="1"/>
  <c r="F11" i="11" l="1"/>
  <c r="O11" i="11" s="1"/>
  <c r="K11" i="11"/>
  <c r="N214" i="16" l="1"/>
  <c r="M214" i="16"/>
  <c r="M215" i="16" s="1"/>
  <c r="L214" i="16"/>
  <c r="K214" i="16"/>
  <c r="J214" i="16"/>
  <c r="I214" i="16"/>
  <c r="H214" i="16" s="1"/>
  <c r="G214" i="16"/>
  <c r="E214" i="16"/>
  <c r="F214" i="16" s="1"/>
  <c r="P214" i="16" s="1"/>
  <c r="N213" i="16"/>
  <c r="N215" i="16" s="1"/>
  <c r="M213" i="16"/>
  <c r="L213" i="16"/>
  <c r="K213" i="16"/>
  <c r="J213" i="16"/>
  <c r="I213" i="16"/>
  <c r="G213" i="16"/>
  <c r="F213" i="16"/>
  <c r="E213" i="16"/>
  <c r="N212" i="16"/>
  <c r="M212" i="16"/>
  <c r="L212" i="16"/>
  <c r="L215" i="16" s="1"/>
  <c r="K212" i="16"/>
  <c r="K215" i="16" s="1"/>
  <c r="J212" i="16"/>
  <c r="I212" i="16"/>
  <c r="H212" i="16" s="1"/>
  <c r="G212" i="16"/>
  <c r="G215" i="16" s="1"/>
  <c r="E212" i="16"/>
  <c r="P203" i="16"/>
  <c r="N203" i="16"/>
  <c r="M203" i="16"/>
  <c r="L203" i="16"/>
  <c r="L204" i="16" s="1"/>
  <c r="K203" i="16"/>
  <c r="J203" i="16"/>
  <c r="I203" i="16"/>
  <c r="H203" i="16"/>
  <c r="G203" i="16"/>
  <c r="F203" i="16"/>
  <c r="E203" i="16"/>
  <c r="D203" i="16"/>
  <c r="D214" i="16" s="1"/>
  <c r="N202" i="16"/>
  <c r="M202" i="16"/>
  <c r="M204" i="16" s="1"/>
  <c r="L202" i="16"/>
  <c r="K202" i="16"/>
  <c r="J202" i="16"/>
  <c r="I202" i="16"/>
  <c r="G202" i="16"/>
  <c r="E202" i="16"/>
  <c r="N201" i="16"/>
  <c r="N204" i="16" s="1"/>
  <c r="M201" i="16"/>
  <c r="L201" i="16"/>
  <c r="K201" i="16"/>
  <c r="K204" i="16" s="1"/>
  <c r="J201" i="16"/>
  <c r="I201" i="16"/>
  <c r="G201" i="16"/>
  <c r="F201" i="16"/>
  <c r="E201" i="16"/>
  <c r="E188" i="16"/>
  <c r="D179" i="16"/>
  <c r="E179" i="16" s="1"/>
  <c r="D178" i="16"/>
  <c r="E178" i="16" s="1"/>
  <c r="E177" i="16"/>
  <c r="D177" i="16"/>
  <c r="D188" i="16" s="1"/>
  <c r="M169" i="16"/>
  <c r="N168" i="16"/>
  <c r="M168" i="16"/>
  <c r="L168" i="16"/>
  <c r="K168" i="16"/>
  <c r="J168" i="16"/>
  <c r="J169" i="16" s="1"/>
  <c r="I168" i="16"/>
  <c r="G168" i="16"/>
  <c r="E168" i="16"/>
  <c r="E169" i="16" s="1"/>
  <c r="N167" i="16"/>
  <c r="N169" i="16" s="1"/>
  <c r="M167" i="16"/>
  <c r="L167" i="16"/>
  <c r="K167" i="16"/>
  <c r="J167" i="16"/>
  <c r="H167" i="16" s="1"/>
  <c r="I167" i="16"/>
  <c r="G167" i="16"/>
  <c r="O167" i="16" s="1"/>
  <c r="E167" i="16"/>
  <c r="N166" i="16"/>
  <c r="M166" i="16"/>
  <c r="L166" i="16"/>
  <c r="L169" i="16" s="1"/>
  <c r="K166" i="16"/>
  <c r="K169" i="16" s="1"/>
  <c r="J166" i="16"/>
  <c r="I166" i="16"/>
  <c r="G166" i="16"/>
  <c r="G169" i="16" s="1"/>
  <c r="E166" i="16"/>
  <c r="D166" i="16"/>
  <c r="M158" i="16"/>
  <c r="N157" i="16"/>
  <c r="M157" i="16"/>
  <c r="L157" i="16"/>
  <c r="L158" i="16" s="1"/>
  <c r="K157" i="16"/>
  <c r="J157" i="16"/>
  <c r="I157" i="16"/>
  <c r="I158" i="16" s="1"/>
  <c r="H157" i="16"/>
  <c r="G157" i="16"/>
  <c r="E157" i="16"/>
  <c r="F157" i="16" s="1"/>
  <c r="P157" i="16" s="1"/>
  <c r="D157" i="16"/>
  <c r="N156" i="16"/>
  <c r="M156" i="16"/>
  <c r="L156" i="16"/>
  <c r="K156" i="16"/>
  <c r="J156" i="16"/>
  <c r="I156" i="16"/>
  <c r="G156" i="16"/>
  <c r="E156" i="16"/>
  <c r="E158" i="16" s="1"/>
  <c r="D156" i="16"/>
  <c r="D202" i="16" s="1"/>
  <c r="D213" i="16" s="1"/>
  <c r="N155" i="16"/>
  <c r="M155" i="16"/>
  <c r="L155" i="16"/>
  <c r="K155" i="16"/>
  <c r="K158" i="16" s="1"/>
  <c r="J155" i="16"/>
  <c r="I155" i="16"/>
  <c r="G155" i="16"/>
  <c r="G158" i="16" s="1"/>
  <c r="F155" i="16"/>
  <c r="E155" i="16"/>
  <c r="D155" i="16"/>
  <c r="D201" i="16" s="1"/>
  <c r="D212" i="16" s="1"/>
  <c r="N146" i="16"/>
  <c r="M146" i="16"/>
  <c r="L146" i="16"/>
  <c r="K146" i="16"/>
  <c r="J146" i="16"/>
  <c r="I146" i="16"/>
  <c r="G146" i="16"/>
  <c r="E146" i="16"/>
  <c r="W145" i="16"/>
  <c r="V145" i="16"/>
  <c r="S145" i="16"/>
  <c r="H145" i="16"/>
  <c r="O145" i="16" s="1"/>
  <c r="U145" i="16" s="1"/>
  <c r="F145" i="16"/>
  <c r="T145" i="16" s="1"/>
  <c r="D145" i="16"/>
  <c r="W144" i="16"/>
  <c r="V144" i="16"/>
  <c r="S144" i="16"/>
  <c r="O144" i="16"/>
  <c r="U144" i="16" s="1"/>
  <c r="H144" i="16"/>
  <c r="F144" i="16"/>
  <c r="T144" i="16" s="1"/>
  <c r="D144" i="16"/>
  <c r="W143" i="16"/>
  <c r="V143" i="16"/>
  <c r="S143" i="16"/>
  <c r="R143" i="16"/>
  <c r="H143" i="16"/>
  <c r="F143" i="16"/>
  <c r="F146" i="16" s="1"/>
  <c r="D143" i="16"/>
  <c r="N133" i="16"/>
  <c r="M133" i="16"/>
  <c r="L133" i="16"/>
  <c r="K133" i="16"/>
  <c r="J133" i="16"/>
  <c r="I133" i="16"/>
  <c r="G133" i="16"/>
  <c r="E133" i="16"/>
  <c r="V132" i="16"/>
  <c r="T132" i="16"/>
  <c r="S132" i="16"/>
  <c r="H132" i="16"/>
  <c r="O132" i="16" s="1"/>
  <c r="U132" i="16" s="1"/>
  <c r="F132" i="16"/>
  <c r="D132" i="16"/>
  <c r="V131" i="16"/>
  <c r="T131" i="16"/>
  <c r="S131" i="16"/>
  <c r="H131" i="16"/>
  <c r="O131" i="16" s="1"/>
  <c r="U131" i="16" s="1"/>
  <c r="F131" i="16"/>
  <c r="D131" i="16"/>
  <c r="V130" i="16"/>
  <c r="S130" i="16"/>
  <c r="R130" i="16"/>
  <c r="H130" i="16"/>
  <c r="F130" i="16"/>
  <c r="F133" i="16" s="1"/>
  <c r="D130" i="16"/>
  <c r="N114" i="16"/>
  <c r="M114" i="16"/>
  <c r="L114" i="16"/>
  <c r="K114" i="16"/>
  <c r="J114" i="16"/>
  <c r="I114" i="16"/>
  <c r="G114" i="16"/>
  <c r="E114" i="16"/>
  <c r="V113" i="16"/>
  <c r="T113" i="16"/>
  <c r="S113" i="16"/>
  <c r="H113" i="16"/>
  <c r="O113" i="16" s="1"/>
  <c r="U113" i="16" s="1"/>
  <c r="F113" i="16"/>
  <c r="D113" i="16"/>
  <c r="D168" i="16" s="1"/>
  <c r="V112" i="16"/>
  <c r="T112" i="16"/>
  <c r="S112" i="16"/>
  <c r="H112" i="16"/>
  <c r="O112" i="16" s="1"/>
  <c r="U112" i="16" s="1"/>
  <c r="F112" i="16"/>
  <c r="D112" i="16"/>
  <c r="D167" i="16" s="1"/>
  <c r="V111" i="16"/>
  <c r="S111" i="16"/>
  <c r="R111" i="16"/>
  <c r="H111" i="16"/>
  <c r="F111" i="16"/>
  <c r="F114" i="16" s="1"/>
  <c r="D111" i="16"/>
  <c r="N95" i="16"/>
  <c r="M95" i="16"/>
  <c r="L95" i="16"/>
  <c r="K95" i="16"/>
  <c r="J95" i="16"/>
  <c r="I95" i="16"/>
  <c r="G95" i="16"/>
  <c r="E95" i="16"/>
  <c r="S94" i="16"/>
  <c r="O94" i="16"/>
  <c r="U94" i="16" s="1"/>
  <c r="H94" i="16"/>
  <c r="F94" i="16"/>
  <c r="T94" i="16" s="1"/>
  <c r="U93" i="16"/>
  <c r="T93" i="16"/>
  <c r="S93" i="16"/>
  <c r="H93" i="16"/>
  <c r="O93" i="16" s="1"/>
  <c r="F93" i="16"/>
  <c r="S92" i="16"/>
  <c r="R92" i="16"/>
  <c r="H92" i="16"/>
  <c r="H95" i="16" s="1"/>
  <c r="F92" i="16"/>
  <c r="T92" i="16" s="1"/>
  <c r="N82" i="16"/>
  <c r="M82" i="16"/>
  <c r="L82" i="16"/>
  <c r="K82" i="16"/>
  <c r="J82" i="16"/>
  <c r="I82" i="16"/>
  <c r="G82" i="16"/>
  <c r="E82" i="16"/>
  <c r="W81" i="16"/>
  <c r="V81" i="16"/>
  <c r="S81" i="16"/>
  <c r="O81" i="16"/>
  <c r="U81" i="16" s="1"/>
  <c r="H81" i="16"/>
  <c r="F81" i="16"/>
  <c r="T81" i="16" s="1"/>
  <c r="D81" i="16"/>
  <c r="W80" i="16"/>
  <c r="V80" i="16"/>
  <c r="T80" i="16"/>
  <c r="S80" i="16"/>
  <c r="H80" i="16"/>
  <c r="O80" i="16" s="1"/>
  <c r="U80" i="16" s="1"/>
  <c r="F80" i="16"/>
  <c r="D80" i="16"/>
  <c r="W79" i="16"/>
  <c r="V79" i="16"/>
  <c r="T79" i="16"/>
  <c r="S79" i="16"/>
  <c r="R79" i="16"/>
  <c r="H79" i="16"/>
  <c r="O79" i="16" s="1"/>
  <c r="F79" i="16"/>
  <c r="F82" i="16" s="1"/>
  <c r="N69" i="16"/>
  <c r="M69" i="16"/>
  <c r="L69" i="16"/>
  <c r="K69" i="16"/>
  <c r="J69" i="16"/>
  <c r="I69" i="16"/>
  <c r="G69" i="16"/>
  <c r="E69" i="16"/>
  <c r="V68" i="16"/>
  <c r="U68" i="16"/>
  <c r="S68" i="16"/>
  <c r="H68" i="16"/>
  <c r="O68" i="16" s="1"/>
  <c r="F68" i="16"/>
  <c r="T68" i="16" s="1"/>
  <c r="D68" i="16"/>
  <c r="V67" i="16"/>
  <c r="U67" i="16"/>
  <c r="T67" i="16"/>
  <c r="S67" i="16"/>
  <c r="H67" i="16"/>
  <c r="O67" i="16" s="1"/>
  <c r="F67" i="16"/>
  <c r="F69" i="16" s="1"/>
  <c r="D67" i="16"/>
  <c r="V66" i="16"/>
  <c r="T66" i="16"/>
  <c r="S66" i="16"/>
  <c r="R66" i="16"/>
  <c r="H66" i="16"/>
  <c r="H69" i="16" s="1"/>
  <c r="F66" i="16"/>
  <c r="D66" i="16"/>
  <c r="N50" i="16"/>
  <c r="M50" i="16"/>
  <c r="L50" i="16"/>
  <c r="K50" i="16"/>
  <c r="J50" i="16"/>
  <c r="I50" i="16"/>
  <c r="G50" i="16"/>
  <c r="E50" i="16"/>
  <c r="V49" i="16"/>
  <c r="T49" i="16"/>
  <c r="S49" i="16"/>
  <c r="H49" i="16"/>
  <c r="O49" i="16" s="1"/>
  <c r="U49" i="16" s="1"/>
  <c r="F49" i="16"/>
  <c r="D49" i="16"/>
  <c r="V48" i="16"/>
  <c r="U48" i="16"/>
  <c r="S48" i="16"/>
  <c r="H48" i="16"/>
  <c r="O48" i="16" s="1"/>
  <c r="F48" i="16"/>
  <c r="T48" i="16" s="1"/>
  <c r="D48" i="16"/>
  <c r="V47" i="16"/>
  <c r="T47" i="16"/>
  <c r="S47" i="16"/>
  <c r="R47" i="16"/>
  <c r="H47" i="16"/>
  <c r="H50" i="16" s="1"/>
  <c r="F47" i="16"/>
  <c r="D47" i="16"/>
  <c r="D79" i="16" s="1"/>
  <c r="N30" i="16"/>
  <c r="M30" i="16"/>
  <c r="L30" i="16"/>
  <c r="K30" i="16"/>
  <c r="J30" i="16"/>
  <c r="I30" i="16"/>
  <c r="G30" i="16"/>
  <c r="E30" i="16"/>
  <c r="S29" i="16"/>
  <c r="H29" i="16"/>
  <c r="O29" i="16" s="1"/>
  <c r="U29" i="16" s="1"/>
  <c r="F29" i="16"/>
  <c r="T29" i="16" s="1"/>
  <c r="S28" i="16"/>
  <c r="H28" i="16"/>
  <c r="O28" i="16" s="1"/>
  <c r="U28" i="16" s="1"/>
  <c r="F28" i="16"/>
  <c r="T28" i="16" s="1"/>
  <c r="S27" i="16"/>
  <c r="R27" i="16"/>
  <c r="H27" i="16"/>
  <c r="F27" i="16"/>
  <c r="T27" i="16" s="1"/>
  <c r="U79" i="16" l="1"/>
  <c r="O82" i="16"/>
  <c r="H179" i="16"/>
  <c r="F30" i="16"/>
  <c r="O47" i="16"/>
  <c r="H82" i="16"/>
  <c r="H114" i="16"/>
  <c r="O111" i="16"/>
  <c r="H133" i="16"/>
  <c r="O130" i="16"/>
  <c r="H146" i="16"/>
  <c r="O143" i="16"/>
  <c r="H155" i="16"/>
  <c r="J158" i="16"/>
  <c r="N158" i="16"/>
  <c r="F156" i="16"/>
  <c r="P156" i="16" s="1"/>
  <c r="H166" i="16"/>
  <c r="F168" i="16"/>
  <c r="P168" i="16" s="1"/>
  <c r="G178" i="16"/>
  <c r="J178" i="16" s="1"/>
  <c r="G179" i="16"/>
  <c r="D190" i="16"/>
  <c r="E190" i="16" s="1"/>
  <c r="P155" i="16"/>
  <c r="O156" i="16"/>
  <c r="H178" i="16" s="1"/>
  <c r="O168" i="16"/>
  <c r="I204" i="16"/>
  <c r="H202" i="16"/>
  <c r="O214" i="16"/>
  <c r="I215" i="16"/>
  <c r="T111" i="16"/>
  <c r="T130" i="16"/>
  <c r="T143" i="16"/>
  <c r="O166" i="16"/>
  <c r="O169" i="16" s="1"/>
  <c r="G177" i="16"/>
  <c r="E180" i="16"/>
  <c r="E194" i="16" s="1"/>
  <c r="F177" i="16"/>
  <c r="F180" i="16" s="1"/>
  <c r="F178" i="16"/>
  <c r="I178" i="16"/>
  <c r="F179" i="16"/>
  <c r="I179" i="16"/>
  <c r="P201" i="16"/>
  <c r="E204" i="16"/>
  <c r="F202" i="16"/>
  <c r="P202" i="16" s="1"/>
  <c r="J215" i="16"/>
  <c r="H213" i="16"/>
  <c r="H215" i="16" s="1"/>
  <c r="F188" i="16"/>
  <c r="G188" i="16"/>
  <c r="O202" i="16"/>
  <c r="P213" i="16"/>
  <c r="E215" i="16"/>
  <c r="F50" i="16"/>
  <c r="O66" i="16"/>
  <c r="H30" i="16"/>
  <c r="O27" i="16"/>
  <c r="F95" i="16"/>
  <c r="H156" i="16"/>
  <c r="O157" i="16"/>
  <c r="F166" i="16"/>
  <c r="F167" i="16"/>
  <c r="P167" i="16" s="1"/>
  <c r="H168" i="16"/>
  <c r="I169" i="16"/>
  <c r="K178" i="16"/>
  <c r="K179" i="16"/>
  <c r="D189" i="16"/>
  <c r="E189" i="16" s="1"/>
  <c r="E191" i="16"/>
  <c r="J204" i="16"/>
  <c r="H201" i="16"/>
  <c r="H204" i="16" s="1"/>
  <c r="O203" i="16"/>
  <c r="F212" i="16"/>
  <c r="O212" i="16"/>
  <c r="O92" i="16"/>
  <c r="G204" i="16"/>
  <c r="U92" i="16" l="1"/>
  <c r="O95" i="16"/>
  <c r="U143" i="16"/>
  <c r="O146" i="16"/>
  <c r="O114" i="16"/>
  <c r="U111" i="16"/>
  <c r="F169" i="16"/>
  <c r="P169" i="16" s="1"/>
  <c r="P166" i="16"/>
  <c r="U27" i="16"/>
  <c r="M218" i="16" s="1"/>
  <c r="M222" i="16" s="1"/>
  <c r="O30" i="16"/>
  <c r="O201" i="16"/>
  <c r="O204" i="16" s="1"/>
  <c r="F215" i="16"/>
  <c r="P215" i="16" s="1"/>
  <c r="P212" i="16"/>
  <c r="G180" i="16"/>
  <c r="O213" i="16"/>
  <c r="O215" i="16" s="1"/>
  <c r="I190" i="16"/>
  <c r="K190" i="16"/>
  <c r="G190" i="16"/>
  <c r="J190" i="16"/>
  <c r="F190" i="16"/>
  <c r="H190" i="16"/>
  <c r="O133" i="16"/>
  <c r="U130" i="16"/>
  <c r="K189" i="16"/>
  <c r="G189" i="16"/>
  <c r="G191" i="16" s="1"/>
  <c r="I189" i="16"/>
  <c r="J189" i="16"/>
  <c r="F189" i="16"/>
  <c r="H189" i="16"/>
  <c r="O69" i="16"/>
  <c r="U66" i="16"/>
  <c r="F191" i="16"/>
  <c r="F194" i="16" s="1"/>
  <c r="F204" i="16"/>
  <c r="P204" i="16" s="1"/>
  <c r="F158" i="16"/>
  <c r="P158" i="16" s="1"/>
  <c r="J179" i="16"/>
  <c r="H169" i="16"/>
  <c r="O155" i="16"/>
  <c r="J177" i="16" s="1"/>
  <c r="J180" i="16" s="1"/>
  <c r="H158" i="16"/>
  <c r="O50" i="16"/>
  <c r="U47" i="16"/>
  <c r="O158" i="16" l="1"/>
  <c r="I188" i="16"/>
  <c r="I191" i="16" s="1"/>
  <c r="K177" i="16"/>
  <c r="K188" i="16"/>
  <c r="H177" i="16"/>
  <c r="H180" i="16" s="1"/>
  <c r="H188" i="16"/>
  <c r="H191" i="16" s="1"/>
  <c r="I177" i="16"/>
  <c r="I180" i="16" s="1"/>
  <c r="J188" i="16"/>
  <c r="J191" i="16" s="1"/>
  <c r="J194" i="16" s="1"/>
  <c r="G194" i="16"/>
  <c r="L188" i="16"/>
  <c r="H194" i="16" l="1"/>
  <c r="L177" i="16"/>
  <c r="I194" i="16"/>
  <c r="K194" i="16"/>
  <c r="L194" i="16" l="1"/>
  <c r="Q55" i="11" l="1"/>
  <c r="K55" i="11"/>
  <c r="F55" i="11"/>
  <c r="O55" i="11" s="1"/>
  <c r="Q54" i="11"/>
  <c r="K54" i="11"/>
  <c r="F54" i="11"/>
  <c r="P54" i="11" s="1"/>
  <c r="Q53" i="11"/>
  <c r="O53" i="11"/>
  <c r="K53" i="11"/>
  <c r="F53" i="11"/>
  <c r="P53" i="11" s="1"/>
  <c r="Q52" i="11"/>
  <c r="P52" i="11"/>
  <c r="O52" i="11"/>
  <c r="K52" i="11"/>
  <c r="F52" i="11"/>
  <c r="Q51" i="11"/>
  <c r="P51" i="11"/>
  <c r="K51" i="11"/>
  <c r="F51" i="11"/>
  <c r="O51" i="11" s="1"/>
  <c r="Q50" i="11"/>
  <c r="K50" i="11"/>
  <c r="F50" i="11"/>
  <c r="P50" i="11" s="1"/>
  <c r="Q49" i="11"/>
  <c r="O49" i="11"/>
  <c r="K49" i="11"/>
  <c r="F49" i="11"/>
  <c r="P49" i="11" s="1"/>
  <c r="Q48" i="11"/>
  <c r="P48" i="11"/>
  <c r="O48" i="11"/>
  <c r="K48" i="11"/>
  <c r="F48" i="11"/>
  <c r="Q47" i="11"/>
  <c r="P47" i="11"/>
  <c r="K47" i="11"/>
  <c r="F47" i="11"/>
  <c r="O47" i="11" s="1"/>
  <c r="Q46" i="11"/>
  <c r="K46" i="11"/>
  <c r="F46" i="11"/>
  <c r="P46" i="11" s="1"/>
  <c r="Q45" i="11"/>
  <c r="O45" i="11"/>
  <c r="K45" i="11"/>
  <c r="F45" i="11"/>
  <c r="P45" i="11" s="1"/>
  <c r="Q44" i="11"/>
  <c r="P44" i="11"/>
  <c r="O44" i="11"/>
  <c r="K44" i="11"/>
  <c r="F44" i="11"/>
  <c r="Q43" i="11"/>
  <c r="P43" i="11"/>
  <c r="K43" i="11"/>
  <c r="F43" i="11"/>
  <c r="O43" i="11" s="1"/>
  <c r="Q42" i="11"/>
  <c r="K42" i="11"/>
  <c r="F42" i="11"/>
  <c r="P42" i="11" s="1"/>
  <c r="Q41" i="11"/>
  <c r="O41" i="11"/>
  <c r="K41" i="11"/>
  <c r="F41" i="11"/>
  <c r="P41" i="11" s="1"/>
  <c r="Q40" i="11"/>
  <c r="P40" i="11"/>
  <c r="O40" i="11"/>
  <c r="K40" i="11"/>
  <c r="F40" i="11"/>
  <c r="Q39" i="11"/>
  <c r="P39" i="11"/>
  <c r="K39" i="11"/>
  <c r="F39" i="11"/>
  <c r="O39" i="11" s="1"/>
  <c r="Q38" i="11"/>
  <c r="K38" i="11"/>
  <c r="F38" i="11"/>
  <c r="P38" i="11" s="1"/>
  <c r="Q37" i="11"/>
  <c r="O37" i="11"/>
  <c r="K37" i="11"/>
  <c r="F37" i="11"/>
  <c r="P37" i="11" s="1"/>
  <c r="Q36" i="11"/>
  <c r="P36" i="11"/>
  <c r="O36" i="11"/>
  <c r="K36" i="11"/>
  <c r="F36" i="11"/>
  <c r="Q35" i="11"/>
  <c r="P35" i="11"/>
  <c r="K35" i="11"/>
  <c r="F35" i="11"/>
  <c r="O35" i="11" s="1"/>
  <c r="Q34" i="11"/>
  <c r="K34" i="11"/>
  <c r="F34" i="11"/>
  <c r="P34" i="11" s="1"/>
  <c r="Q33" i="11"/>
  <c r="O33" i="11"/>
  <c r="K33" i="11"/>
  <c r="F33" i="11"/>
  <c r="P33" i="11" s="1"/>
  <c r="Q32" i="11"/>
  <c r="P32" i="11"/>
  <c r="O32" i="11"/>
  <c r="K32" i="11"/>
  <c r="F32" i="11"/>
  <c r="Q31" i="11"/>
  <c r="P31" i="11"/>
  <c r="K31" i="11"/>
  <c r="F31" i="11"/>
  <c r="O31" i="11" s="1"/>
  <c r="Q30" i="11"/>
  <c r="K30" i="11"/>
  <c r="F30" i="11"/>
  <c r="P30" i="11" s="1"/>
  <c r="Q29" i="11"/>
  <c r="O29" i="11"/>
  <c r="K29" i="11"/>
  <c r="F29" i="11"/>
  <c r="P29" i="11" s="1"/>
  <c r="Q28" i="11"/>
  <c r="P28" i="11"/>
  <c r="O28" i="11"/>
  <c r="K28" i="11"/>
  <c r="F28" i="11"/>
  <c r="Q27" i="11"/>
  <c r="P27" i="11"/>
  <c r="K27" i="11"/>
  <c r="F27" i="11"/>
  <c r="O27" i="11" s="1"/>
  <c r="Q26" i="11"/>
  <c r="K26" i="11"/>
  <c r="F26" i="11"/>
  <c r="P26" i="11" s="1"/>
  <c r="Q25" i="11"/>
  <c r="O25" i="11"/>
  <c r="K25" i="11"/>
  <c r="F25" i="11"/>
  <c r="P25" i="11" s="1"/>
  <c r="Q24" i="11"/>
  <c r="K24" i="11"/>
  <c r="F24" i="11"/>
  <c r="O24" i="11" s="1"/>
  <c r="Q23" i="11"/>
  <c r="P23" i="11"/>
  <c r="K23" i="11"/>
  <c r="F23" i="11"/>
  <c r="O23" i="11" s="1"/>
  <c r="Q22" i="11"/>
  <c r="K22" i="11"/>
  <c r="F22" i="11"/>
  <c r="P22" i="11" s="1"/>
  <c r="Q21" i="11"/>
  <c r="K21" i="11"/>
  <c r="F21" i="11"/>
  <c r="P21" i="11" s="1"/>
  <c r="Q20" i="11"/>
  <c r="K20" i="11"/>
  <c r="F20" i="11"/>
  <c r="O20" i="11" s="1"/>
  <c r="Q19" i="11"/>
  <c r="K19" i="11"/>
  <c r="F19" i="11"/>
  <c r="O19" i="11" s="1"/>
  <c r="K18" i="11"/>
  <c r="F18" i="11"/>
  <c r="Q17" i="11"/>
  <c r="K17" i="11"/>
  <c r="F17" i="11"/>
  <c r="P17" i="11" s="1"/>
  <c r="Q16" i="11"/>
  <c r="K16" i="11"/>
  <c r="F16" i="11"/>
  <c r="O16" i="11" s="1"/>
  <c r="Q15" i="11"/>
  <c r="K15" i="11"/>
  <c r="F15" i="11"/>
  <c r="O15" i="11" s="1"/>
  <c r="Q14" i="11"/>
  <c r="K14" i="11"/>
  <c r="F14" i="11"/>
  <c r="P14" i="11" s="1"/>
  <c r="K13" i="11"/>
  <c r="F13" i="11"/>
  <c r="Q12" i="11"/>
  <c r="K12" i="11"/>
  <c r="F12" i="11"/>
  <c r="O12" i="11" s="1"/>
  <c r="Q11" i="11"/>
  <c r="Q57" i="11" l="1"/>
  <c r="P24" i="11"/>
  <c r="P16" i="11"/>
  <c r="O17" i="11"/>
  <c r="P20" i="11"/>
  <c r="O21" i="11"/>
  <c r="P15" i="11"/>
  <c r="P19" i="11"/>
  <c r="K57" i="11"/>
  <c r="K62" i="11" s="1"/>
  <c r="P12" i="11"/>
  <c r="P11" i="11"/>
  <c r="P55" i="11"/>
  <c r="O14" i="11"/>
  <c r="O22" i="11"/>
  <c r="O26" i="11"/>
  <c r="O30" i="11"/>
  <c r="O34" i="11"/>
  <c r="O38" i="11"/>
  <c r="O42" i="11"/>
  <c r="O46" i="11"/>
  <c r="O50" i="11"/>
  <c r="O54" i="11"/>
  <c r="O57" i="11" l="1"/>
  <c r="K64" i="11"/>
  <c r="P57" i="11"/>
  <c r="O59" i="11" l="1"/>
  <c r="O60" i="11" s="1"/>
  <c r="P59" i="11"/>
  <c r="P60" i="11" s="1"/>
  <c r="P61" i="11" s="1"/>
  <c r="O62" i="11" l="1"/>
  <c r="P62" i="11"/>
  <c r="P64" i="11" s="1"/>
  <c r="Q59" i="11"/>
  <c r="Q60" i="11"/>
  <c r="O61" i="11"/>
  <c r="Q62" i="11" l="1"/>
  <c r="O64" i="11"/>
  <c r="Q61" i="11"/>
  <c r="Q64" i="11" l="1"/>
  <c r="O68" i="11"/>
  <c r="O6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s>
  <commentList>
    <comment ref="B9" authorId="0" shapeId="0" xr:uid="{AA5FADBE-55F7-4768-97F3-8448512BBD0E}">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A1ADEF5D-A211-4F67-8FD5-32EC33A1ADDD}">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欄は必ず記入をすること。</t>
        </r>
      </text>
    </comment>
    <comment ref="D9" authorId="0" shapeId="0" xr:uid="{22C274F6-C95D-4743-899C-E657FBD1BFA6}">
      <text>
        <r>
          <rPr>
            <b/>
            <sz val="9"/>
            <color indexed="81"/>
            <rFont val="ＭＳ Ｐゴシック"/>
            <family val="3"/>
            <charset val="128"/>
          </rPr>
          <t>複数にまとめて値引・諸経費等が係る場合など、値引額等を個々の品名毎に記載できない場合は、「品名」欄に「値引額」、「諸経費」等と記載し、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412AD2B2-4A02-428C-85FC-514CF51667AE}">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E69EA9CA-61C8-471C-B776-53D3AE338CEC}">
      <text>
        <r>
          <rPr>
            <b/>
            <sz val="9"/>
            <color indexed="81"/>
            <rFont val="ＭＳ Ｐゴシック"/>
            <family val="3"/>
            <charset val="128"/>
          </rPr>
          <t>見積書の「金額」欄に記載の金額を記入すること。</t>
        </r>
      </text>
    </comment>
    <comment ref="Q10" authorId="0" shapeId="0" xr:uid="{4D1301B1-98F5-4903-A0F1-F0C37B34CF5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Q13" authorId="1" shapeId="0" xr:uid="{033D9AD8-2965-4D66-9B75-4179863B289E}">
      <text>
        <r>
          <rPr>
            <sz val="9"/>
            <color indexed="81"/>
            <rFont val="MS P ゴシック"/>
            <family val="3"/>
            <charset val="128"/>
          </rPr>
          <t>本経費は「（イ）複数項目に係る経費」で、セルが緑色となっていたため、緑色セルに自動入力されていた「1,200,000」を削除し、「0」と入力し、「1,200,000」を「対象経費」欄と「対象外経費」欄へ振り分けて記入。なお、振分金額の算出方法については、別紙に記載すること。別紙の作成については作成例を参照すること。</t>
        </r>
      </text>
    </comment>
    <comment ref="Q18" authorId="1" shapeId="0" xr:uid="{9DBACD60-9BA6-45A4-866A-7443CD044D32}">
      <text>
        <r>
          <rPr>
            <sz val="9"/>
            <color indexed="81"/>
            <rFont val="MS P ゴシック"/>
            <family val="3"/>
            <charset val="128"/>
          </rPr>
          <t>本経費は「（イ）複数項目に係る経費」で、セルが緑色となっていたため、緑色セルに自動入力されていた「1,500,000」を削除し、「0」と入力し、「1,500,000」を「対象経費」欄と「対象外経費」欄へ振り分けて記入。なお、振分金額の算出方法については、別紙に記載すること。別紙の作成については作成例を参照すること。</t>
        </r>
      </text>
    </comment>
    <comment ref="K57" authorId="0" shapeId="0" xr:uid="{2AC04880-5614-4444-A282-29B1AE4CD727}">
      <text>
        <r>
          <rPr>
            <b/>
            <sz val="9"/>
            <color indexed="81"/>
            <rFont val="ＭＳ Ｐゴシック"/>
            <family val="3"/>
            <charset val="128"/>
          </rPr>
          <t>自動計算のため入力不要。</t>
        </r>
      </text>
    </comment>
    <comment ref="K62" authorId="0" shapeId="0" xr:uid="{E5B2E667-0C5D-4DB4-81EF-B0C8ADA7A03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A36C7A41-8E27-4B69-8292-299D00F095C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C81C511D-EAD1-4247-B2D5-D08F03E4E9BE}">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24E3BDBA-1CFA-49C2-986B-FA14E0449C42}">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17" authorId="0" shapeId="0" xr:uid="{AF9096F6-2A6E-4A66-94A4-34A154D3AA32}">
      <text>
        <r>
          <rPr>
            <b/>
            <sz val="9"/>
            <color indexed="81"/>
            <rFont val="ＭＳ Ｐゴシック"/>
            <family val="3"/>
            <charset val="128"/>
          </rPr>
          <t>プロジェクターについては教員用パソコンとの接続についても回答すること。</t>
        </r>
      </text>
    </comment>
    <comment ref="E18" authorId="0" shapeId="0" xr:uid="{E64C281F-22F1-4EF9-8B76-BB0472CAF652}">
      <text>
        <r>
          <rPr>
            <b/>
            <sz val="9"/>
            <color indexed="81"/>
            <rFont val="ＭＳ Ｐゴシック"/>
            <family val="3"/>
            <charset val="128"/>
          </rPr>
          <t>申請数量が１つのため、②の記入は不要。</t>
        </r>
      </text>
    </comment>
    <comment ref="E31" authorId="0" shapeId="0" xr:uid="{C1F6EDC1-9005-4690-BB5B-CBD35CE0098E}">
      <text>
        <r>
          <rPr>
            <b/>
            <sz val="9"/>
            <color indexed="81"/>
            <rFont val="ＭＳ Ｐゴシック"/>
            <family val="3"/>
            <charset val="128"/>
          </rPr>
          <t>定員内実員に即した申請台数となるようにすること。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s>
  <commentList>
    <comment ref="H7" authorId="0" shapeId="0" xr:uid="{57D90559-58F3-47F4-B0E1-C1CF76CF5DBA}">
      <text>
        <r>
          <rPr>
            <b/>
            <sz val="11"/>
            <color indexed="81"/>
            <rFont val="ＭＳ Ｐゴシック"/>
            <family val="3"/>
            <charset val="128"/>
          </rPr>
          <t>ドロップダウンリストより該当するものを選択すること。
【耐震補強工事】　
  工事費見積　→　「施工業者」を選択
　実施設計費見積　→　「設計業者」を選択
　耐震診断経費見積　→　「耐震診断業者」を選択
【非構造部材の耐震対策】　
  工事費見積　→　「施工業者」を選択
　実施設計費見積　→　「設計業者」を選択
　耐震点検経費見積　→　「耐震点検業者」を選択
【防災機能強化、バリアフリー化、エコキャンパス】
　工事費見積　→　「施工業者」を選択
　実施設計費見積　→　「設計業者」を選択
【アスベスト対策工事】　
　工事費見積　→　「施工業者」を選択
　実施設計費見積　→　「設計業者」を選択
　調査分析費見積　→　「調査分析業者」を選択
※　例えば、耐震診断費・実施設計費・工事費のそれぞれで三者見積を取得した場合、それぞれについて採択理由書が必要となります（計３枚）。
　耐震診断費と実施設計費で三者見積を取得し、工事費で三者見積を取得した場合は、耐震診断費と実施設計費で１枚、工事費で１枚の計２枚の採択理由書が必要となる。</t>
        </r>
      </text>
    </comment>
    <comment ref="C8" authorId="0" shapeId="0" xr:uid="{5D51957D-37D4-4322-9119-E9BD300F1C73}">
      <text>
        <r>
          <rPr>
            <b/>
            <sz val="9"/>
            <color indexed="81"/>
            <rFont val="ＭＳ Ｐゴシック"/>
            <family val="3"/>
            <charset val="128"/>
          </rPr>
          <t>業者名は正確に記載すること。</t>
        </r>
      </text>
    </comment>
    <comment ref="I8" authorId="1" shapeId="0" xr:uid="{EDF00144-E44F-40A6-AB29-F9A75A3E37AB}">
      <text>
        <r>
          <rPr>
            <b/>
            <sz val="9"/>
            <color indexed="81"/>
            <rFont val="MS P 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 ref="A13" authorId="1" shapeId="0" xr:uid="{91AE91D7-7EE7-4A7E-9DDF-E55ED2ACCFA0}">
      <text>
        <r>
          <rPr>
            <b/>
            <sz val="9"/>
            <color indexed="81"/>
            <rFont val="MS P ゴシック"/>
            <family val="3"/>
            <charset val="128"/>
          </rPr>
          <t>「不採択業者」欄が不足する場合は、適宜追加すること。</t>
        </r>
      </text>
    </comment>
    <comment ref="A21" authorId="1" shapeId="0" xr:uid="{7BBBE54A-21C4-4373-AE63-C9A3F7A4EB11}">
      <text>
        <r>
          <rPr>
            <b/>
            <sz val="9"/>
            <color indexed="81"/>
            <rFont val="MS P ゴシック"/>
            <family val="3"/>
            <charset val="128"/>
          </rPr>
          <t>３社以上の業者による見積り合わせ後に金額が変更になった場合には以下の欄に状況等を記入すること。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073FA220-081E-461E-B699-C000107E907A}">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9D779FB0-C3BA-4103-BD6E-3BB38E2B2FBE}">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7937A332-F9B6-4044-8C87-313A4CB13DD8}">
      <text>
        <r>
          <rPr>
            <sz val="9"/>
            <color indexed="81"/>
            <rFont val="ＭＳ Ｐゴシック"/>
            <family val="3"/>
            <charset val="128"/>
          </rPr>
          <t xml:space="preserve">IS値が0.6以上で耐震改修の必要がない建物数を記載すること。
</t>
        </r>
      </text>
    </comment>
    <comment ref="J25" authorId="0" shapeId="0" xr:uid="{51677360-FCA9-413E-B445-A2EE1B07301F}">
      <text>
        <r>
          <rPr>
            <sz val="9"/>
            <color indexed="81"/>
            <rFont val="ＭＳ Ｐゴシック"/>
            <family val="3"/>
            <charset val="128"/>
          </rPr>
          <t xml:space="preserve">耐震改修の結果、IS値が0.6以上になった建物数を記載すること。
</t>
        </r>
      </text>
    </comment>
    <comment ref="D42" authorId="0" shapeId="0" xr:uid="{B09C46A5-250D-4C47-9D21-4B9C06B36C8F}">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E845DBE3-2142-4794-AB26-00C06C750EBA}">
      <text>
        <r>
          <rPr>
            <sz val="9"/>
            <color indexed="81"/>
            <rFont val="ＭＳ Ｐゴシック"/>
            <family val="3"/>
            <charset val="128"/>
          </rPr>
          <t>IS値が0.6以上で耐震改修の必要がない建物数を記載すること。</t>
        </r>
      </text>
    </comment>
    <comment ref="J45" authorId="0" shapeId="0" xr:uid="{CCAA6637-7ADC-43B7-B2BF-18ACDA3B5D4E}">
      <text>
        <r>
          <rPr>
            <sz val="9"/>
            <color indexed="81"/>
            <rFont val="ＭＳ Ｐゴシック"/>
            <family val="3"/>
            <charset val="128"/>
          </rPr>
          <t xml:space="preserve">耐震改修の結果、IS値が0.6以上になった建物数を記載すること。
</t>
        </r>
      </text>
    </comment>
    <comment ref="D61" authorId="0" shapeId="0" xr:uid="{A553F73D-F2A3-4AED-AF6D-14CC199942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0BEE7374-187D-44B7-8AA1-44DE3195561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7970A08-06D4-4969-958A-C0CD5A6D724D}">
      <text>
        <r>
          <rPr>
            <sz val="9"/>
            <color indexed="81"/>
            <rFont val="ＭＳ Ｐゴシック"/>
            <family val="3"/>
            <charset val="128"/>
          </rPr>
          <t xml:space="preserve">避難場所の指定を受けていない学校である場合、下記回答欄を使用すること。
</t>
        </r>
      </text>
    </comment>
    <comment ref="D87" authorId="0" shapeId="0" xr:uid="{45612D40-8799-4BEA-AD72-35218670979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EA733B21-53E1-4BC1-8F19-FCE28888C7C5}">
      <text>
        <r>
          <rPr>
            <sz val="9"/>
            <color indexed="81"/>
            <rFont val="ＭＳ Ｐゴシック"/>
            <family val="3"/>
            <charset val="128"/>
          </rPr>
          <t xml:space="preserve">IS値が0.6以上で耐震改修の必要がない建物数を記載すること。
</t>
        </r>
      </text>
    </comment>
    <comment ref="J90" authorId="0" shapeId="0" xr:uid="{322D078A-D351-4DBD-B702-699C4101CEB0}">
      <text>
        <r>
          <rPr>
            <sz val="9"/>
            <color indexed="81"/>
            <rFont val="ＭＳ Ｐゴシック"/>
            <family val="3"/>
            <charset val="128"/>
          </rPr>
          <t>耐震改修の結果、IS値が0.6以上になった建物数を記載すること。</t>
        </r>
      </text>
    </comment>
    <comment ref="D106" authorId="0" shapeId="0" xr:uid="{5FEE6373-13D5-4641-AA5C-0894C2770B6F}">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326D3B1-831D-41D2-A9EC-C84EED891B9F}">
      <text>
        <r>
          <rPr>
            <sz val="9"/>
            <color indexed="81"/>
            <rFont val="ＭＳ Ｐゴシック"/>
            <family val="3"/>
            <charset val="128"/>
          </rPr>
          <t xml:space="preserve">IS値が0.6以上で耐震改修の必要がない建物数を記載すること。
</t>
        </r>
      </text>
    </comment>
    <comment ref="J109" authorId="0" shapeId="0" xr:uid="{CABDB12D-E51F-4212-83FA-48E35F39B41B}">
      <text>
        <r>
          <rPr>
            <sz val="9"/>
            <color indexed="81"/>
            <rFont val="ＭＳ Ｐゴシック"/>
            <family val="3"/>
            <charset val="128"/>
          </rPr>
          <t>耐震改修の結果、IS値が0.6以上になった建物数を記載すること。</t>
        </r>
      </text>
    </comment>
    <comment ref="D125" authorId="0" shapeId="0" xr:uid="{FA2C6E4F-426E-4207-880B-523C28C1FC47}">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0985FD3D-3FC7-42E0-8D1F-4923976827E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2A98536-3307-4CD6-B04E-B8D9D9F8FF8B}">
      <text>
        <r>
          <rPr>
            <sz val="9"/>
            <color indexed="81"/>
            <rFont val="ＭＳ Ｐゴシック"/>
            <family val="3"/>
            <charset val="128"/>
          </rPr>
          <t xml:space="preserve">この表は自動入力されるため、入力不要
</t>
        </r>
      </text>
    </comment>
    <comment ref="Q157" authorId="0" shapeId="0" xr:uid="{9BFE53B1-BF57-4629-A5CA-E5E1C8AAC264}">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3B8EC79-5D3D-4230-8877-E3784DB8B5A4}">
      <text>
        <r>
          <rPr>
            <sz val="9"/>
            <color indexed="81"/>
            <rFont val="ＭＳ Ｐゴシック"/>
            <family val="3"/>
            <charset val="128"/>
          </rPr>
          <t xml:space="preserve">この表は自動入力されるため、入力不要
</t>
        </r>
      </text>
    </comment>
    <comment ref="B172" authorId="0" shapeId="0" xr:uid="{7FDA30A1-50B0-4986-ADE2-78EE6C00FC2C}">
      <text>
        <r>
          <rPr>
            <sz val="9"/>
            <color indexed="81"/>
            <rFont val="ＭＳ Ｐゴシック"/>
            <family val="3"/>
            <charset val="128"/>
          </rPr>
          <t xml:space="preserve">下記表は自動入力されるため、入力不要。
</t>
        </r>
      </text>
    </comment>
    <comment ref="B183" authorId="0" shapeId="0" xr:uid="{B046F732-59EC-4951-AD8A-02C10229B95E}">
      <text>
        <r>
          <rPr>
            <sz val="9"/>
            <color indexed="81"/>
            <rFont val="ＭＳ Ｐゴシック"/>
            <family val="3"/>
            <charset val="128"/>
          </rPr>
          <t xml:space="preserve">下記表は自動入力されるため、入力不要。
</t>
        </r>
      </text>
    </comment>
    <comment ref="B195" authorId="0" shapeId="0" xr:uid="{E05D8390-36A1-4206-80C2-01E1EA12E59C}">
      <text>
        <r>
          <rPr>
            <sz val="9"/>
            <color indexed="81"/>
            <rFont val="ＭＳ Ｐゴシック"/>
            <family val="3"/>
            <charset val="128"/>
          </rPr>
          <t xml:space="preserve">この表は自動入力されるため、入力不要
</t>
        </r>
      </text>
    </comment>
    <comment ref="Q195" authorId="0" shapeId="0" xr:uid="{19F46571-384C-4D7C-A05B-0AC893A1BE69}">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F7ECD62-5F1A-408D-911C-88B7F9A67F6B}">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<sst xmlns="http://schemas.openxmlformats.org/spreadsheetml/2006/main" count="1010" uniqueCount="347">
  <si>
    <t>課程</t>
    <rPh sb="0" eb="2">
      <t>カテイ</t>
    </rPh>
    <phoneticPr fontId="10"/>
  </si>
  <si>
    <t>管理責任者
所属・職・氏名</t>
    <rPh sb="0" eb="2">
      <t>カンリ</t>
    </rPh>
    <rPh sb="2" eb="5">
      <t>セキニンシャ</t>
    </rPh>
    <rPh sb="6" eb="8">
      <t>ショゾク</t>
    </rPh>
    <rPh sb="9" eb="10">
      <t>ショク</t>
    </rPh>
    <rPh sb="11" eb="13">
      <t>シメイ</t>
    </rPh>
    <phoneticPr fontId="10"/>
  </si>
  <si>
    <t>円</t>
    <rPh sb="0" eb="1">
      <t>エン</t>
    </rPh>
    <phoneticPr fontId="10"/>
  </si>
  <si>
    <t>学校名</t>
    <rPh sb="0" eb="2">
      <t>ガッコウ</t>
    </rPh>
    <rPh sb="2" eb="3">
      <t>メイ</t>
    </rPh>
    <phoneticPr fontId="10"/>
  </si>
  <si>
    <t>番号</t>
    <rPh sb="0" eb="2">
      <t>バンゴウ</t>
    </rPh>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</si>
  <si>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</si>
  <si>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</si>
  <si>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</si>
  <si>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</si>
  <si>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</si>
  <si>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</si>
  <si>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</si>
  <si>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</si>
  <si>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</si>
  <si>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</si>
  <si>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</si>
  <si>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</si>
  <si>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</si>
  <si>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</si>
  <si>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</si>
  <si>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</si>
  <si>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</si>
  <si>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</si>
  <si>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</si>
  <si>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</si>
  <si>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</si>
  <si>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</si>
  <si>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</si>
  <si>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</si>
  <si>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</si>
  <si>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</si>
  <si>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</si>
  <si>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</si>
  <si>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</si>
  <si>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</si>
  <si>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</si>
  <si>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</si>
  <si>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</si>
  <si>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</si>
  <si>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</si>
  <si>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</si>
  <si>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</si>
  <si>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</si>
  <si>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</si>
  <si>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</si>
  <si>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</si>
  <si>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</si>
  <si>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</si>
  <si>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</si>
  <si>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</si>
  <si>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</si>
  <si>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</si>
  <si>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</si>
  <si>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採択理由書</t>
    <rPh sb="0" eb="2">
      <t>サイタク</t>
    </rPh>
    <rPh sb="2" eb="5">
      <t>リユウショ</t>
    </rPh>
    <phoneticPr fontId="10"/>
  </si>
  <si>
    <t>事業名</t>
    <rPh sb="0" eb="2">
      <t>ジギョウ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</si>
  <si>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</si>
  <si>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</si>
  <si>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</si>
  <si>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</si>
  <si>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</si>
  <si>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</si>
  <si>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</si>
  <si>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</si>
  <si>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</si>
  <si>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</si>
  <si>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</si>
  <si>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</si>
  <si>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</si>
  <si>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</si>
  <si>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都道府県名</t>
    <rPh sb="0" eb="4">
      <t>トドウフケン</t>
    </rPh>
    <rPh sb="4" eb="5">
      <t>メイ</t>
    </rPh>
    <phoneticPr fontId="26"/>
  </si>
  <si>
    <t>学校法人名</t>
    <rPh sb="0" eb="2">
      <t>ガッコウ</t>
    </rPh>
    <rPh sb="2" eb="4">
      <t>ホウジン</t>
    </rPh>
    <rPh sb="4" eb="5">
      <t>メイ</t>
    </rPh>
    <phoneticPr fontId="26"/>
  </si>
  <si>
    <t>学校名</t>
    <rPh sb="0" eb="3">
      <t>ガッコウメイ</t>
    </rPh>
    <phoneticPr fontId="26"/>
  </si>
  <si>
    <t>事業区分</t>
    <rPh sb="0" eb="2">
      <t>ジギョウ</t>
    </rPh>
    <rPh sb="2" eb="4">
      <t>クブン</t>
    </rPh>
    <phoneticPr fontId="26"/>
  </si>
  <si>
    <t>事業名</t>
    <rPh sb="0" eb="2">
      <t>ジギョウ</t>
    </rPh>
    <rPh sb="2" eb="3">
      <t>メイ</t>
    </rPh>
    <phoneticPr fontId="26"/>
  </si>
  <si>
    <t>番号</t>
    <rPh sb="0" eb="2">
      <t>バンゴウ</t>
    </rPh>
    <phoneticPr fontId="26"/>
  </si>
  <si>
    <t>品名</t>
    <rPh sb="0" eb="1">
      <t>シナ</t>
    </rPh>
    <rPh sb="1" eb="2">
      <t>メイ</t>
    </rPh>
    <phoneticPr fontId="26"/>
  </si>
  <si>
    <t>数量</t>
    <rPh sb="0" eb="2">
      <t>スウリョウ</t>
    </rPh>
    <phoneticPr fontId="26"/>
  </si>
  <si>
    <t>②</t>
    <phoneticPr fontId="2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</si>
  <si>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26"/>
  </si>
  <si>
    <t>見　積　書　整　理　表</t>
    <rPh sb="0" eb="1">
      <t>ミ</t>
    </rPh>
    <rPh sb="2" eb="3">
      <t>セキ</t>
    </rPh>
    <rPh sb="4" eb="5">
      <t>ショ</t>
    </rPh>
    <rPh sb="6" eb="7">
      <t>ヒトシ</t>
    </rPh>
    <rPh sb="8" eb="9">
      <t>リ</t>
    </rPh>
    <rPh sb="10" eb="11">
      <t>ヒョウ</t>
    </rPh>
    <phoneticPr fontId="26"/>
  </si>
  <si>
    <t>（単位：円）</t>
    <phoneticPr fontId="26"/>
  </si>
  <si>
    <t>整理番号</t>
    <rPh sb="0" eb="2">
      <t>セイリ</t>
    </rPh>
    <rPh sb="2" eb="4">
      <t>バンゴウ</t>
    </rPh>
    <phoneticPr fontId="26"/>
  </si>
  <si>
    <t>項目名</t>
    <rPh sb="0" eb="3">
      <t>コウモクメイ</t>
    </rPh>
    <phoneticPr fontId="26"/>
  </si>
  <si>
    <t>左記経費（Ｄ列）について</t>
    <rPh sb="0" eb="2">
      <t>サキ</t>
    </rPh>
    <rPh sb="2" eb="4">
      <t>ケイヒ</t>
    </rPh>
    <rPh sb="6" eb="7">
      <t>レツ</t>
    </rPh>
    <phoneticPr fontId="26"/>
  </si>
  <si>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</si>
  <si>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</si>
  <si>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</si>
  <si>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</si>
  <si>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</si>
  <si>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</si>
  <si>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</si>
  <si>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</si>
  <si>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</si>
  <si>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</si>
  <si>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26"/>
  </si>
  <si>
    <t>対象経費のみ付番</t>
    <rPh sb="0" eb="2">
      <t>タイショウ</t>
    </rPh>
    <rPh sb="2" eb="4">
      <t>ケイヒ</t>
    </rPh>
    <rPh sb="6" eb="7">
      <t>フ</t>
    </rPh>
    <rPh sb="7" eb="8">
      <t>バン</t>
    </rPh>
    <phoneticPr fontId="26"/>
  </si>
  <si>
    <t>必要に応じて記入</t>
    <rPh sb="0" eb="2">
      <t>ヒツヨウ</t>
    </rPh>
    <rPh sb="3" eb="4">
      <t>オウ</t>
    </rPh>
    <rPh sb="6" eb="8">
      <t>キニュウ</t>
    </rPh>
    <phoneticPr fontId="26"/>
  </si>
  <si>
    <t>要記入</t>
    <rPh sb="0" eb="1">
      <t>ヨウ</t>
    </rPh>
    <rPh sb="1" eb="3">
      <t>キニュウ</t>
    </rPh>
    <phoneticPr fontId="2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</si>
  <si>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26"/>
  </si>
  <si>
    <t>自動計算の為
入力不要</t>
    <rPh sb="0" eb="2">
      <t>ジドウ</t>
    </rPh>
    <rPh sb="2" eb="4">
      <t>ケイサン</t>
    </rPh>
    <rPh sb="5" eb="6">
      <t>タメ</t>
    </rPh>
    <rPh sb="7" eb="9">
      <t>ニュウリョク</t>
    </rPh>
    <rPh sb="9" eb="11">
      <t>フヨウ</t>
    </rPh>
    <phoneticPr fontId="2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</si>
  <si>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26"/>
  </si>
  <si>
    <t>合計（税抜）</t>
    <rPh sb="0" eb="2">
      <t>ゴウケイ</t>
    </rPh>
    <rPh sb="3" eb="5">
      <t>ゼイヌ</t>
    </rPh>
    <phoneticPr fontId="10"/>
  </si>
  <si>
    <t>↑a</t>
    <phoneticPr fontId="26"/>
  </si>
  <si>
    <t>↑b</t>
    <phoneticPr fontId="26"/>
  </si>
  <si>
    <t>↑c</t>
    <phoneticPr fontId="26"/>
  </si>
  <si>
    <t>割合</t>
    <rPh sb="0" eb="2">
      <t>ワリアイ</t>
    </rPh>
    <phoneticPr fontId="26"/>
  </si>
  <si>
    <t>共通に係る経費</t>
    <rPh sb="0" eb="2">
      <t>キョウツウ</t>
    </rPh>
    <rPh sb="3" eb="4">
      <t>カカ</t>
    </rPh>
    <rPh sb="5" eb="7">
      <t>ケイヒ</t>
    </rPh>
    <phoneticPr fontId="26"/>
  </si>
  <si>
    <t>a（又はb）+共通に係る経費</t>
    <rPh sb="2" eb="3">
      <t>マタ</t>
    </rPh>
    <rPh sb="7" eb="9">
      <t>キョウツウ</t>
    </rPh>
    <rPh sb="10" eb="11">
      <t>カカ</t>
    </rPh>
    <rPh sb="12" eb="14">
      <t>ケイヒ</t>
    </rPh>
    <phoneticPr fontId="26"/>
  </si>
  <si>
    <t>消費税額</t>
    <rPh sb="0" eb="3">
      <t>ショウヒゼイ</t>
    </rPh>
    <rPh sb="3" eb="4">
      <t>ガク</t>
    </rPh>
    <phoneticPr fontId="10"/>
  </si>
  <si>
    <t>消費税額</t>
    <rPh sb="0" eb="3">
      <t>ショウヒゼイ</t>
    </rPh>
    <rPh sb="3" eb="4">
      <t>ガク</t>
    </rPh>
    <phoneticPr fontId="26"/>
  </si>
  <si>
    <t>↓対象経費</t>
    <rPh sb="1" eb="3">
      <t>タイショウ</t>
    </rPh>
    <rPh sb="3" eb="5">
      <t>ケイヒ</t>
    </rPh>
    <phoneticPr fontId="26"/>
  </si>
  <si>
    <t>↓対象外経費</t>
    <rPh sb="1" eb="4">
      <t>タイショウガイ</t>
    </rPh>
    <rPh sb="4" eb="6">
      <t>ケイヒ</t>
    </rPh>
    <phoneticPr fontId="26"/>
  </si>
  <si>
    <t>合計（税込）</t>
    <rPh sb="0" eb="2">
      <t>ゴウケイ</t>
    </rPh>
    <rPh sb="3" eb="5">
      <t>ゼイコミ</t>
    </rPh>
    <phoneticPr fontId="10"/>
  </si>
  <si>
    <t>割合（%）入力↓</t>
    <rPh sb="0" eb="2">
      <t>ワリアイ</t>
    </rPh>
    <rPh sb="5" eb="7">
      <t>ニュウリョク</t>
    </rPh>
    <phoneticPr fontId="26"/>
  </si>
  <si>
    <t>按分後対象経費</t>
    <rPh sb="0" eb="2">
      <t>アンブン</t>
    </rPh>
    <rPh sb="2" eb="3">
      <t>ゴ</t>
    </rPh>
    <rPh sb="3" eb="5">
      <t>タイショウ</t>
    </rPh>
    <rPh sb="5" eb="7">
      <t>ケイヒ</t>
    </rPh>
    <phoneticPr fontId="26"/>
  </si>
  <si>
    <t>専門</t>
    <rPh sb="0" eb="2">
      <t>センモン</t>
    </rPh>
    <phoneticPr fontId="26"/>
  </si>
  <si>
    <t>高等</t>
    <rPh sb="0" eb="2">
      <t>コウトウ</t>
    </rPh>
    <phoneticPr fontId="26"/>
  </si>
  <si>
    <t>様式３－２－７－１</t>
    <phoneticPr fontId="10"/>
  </si>
  <si>
    <r>
      <t>校舎施設の状況</t>
    </r>
    <r>
      <rPr>
        <b/>
        <u/>
        <sz val="13"/>
        <color indexed="10"/>
        <rFont val="ＭＳ ゴシック"/>
        <family val="3"/>
        <charset val="128"/>
      </rPr>
      <t>（設置者所有）</t>
    </r>
    <rPh sb="8" eb="11">
      <t>セッチシャ</t>
    </rPh>
    <rPh sb="11" eb="13">
      <t>ショユウ</t>
    </rPh>
    <phoneticPr fontId="10"/>
  </si>
  <si>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0"/>
  </si>
  <si>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</si>
  <si>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t>(単位：棟）</t>
    <phoneticPr fontId="10"/>
  </si>
  <si>
    <t>生徒数が一番多い課程</t>
    <rPh sb="0" eb="3">
      <t>セイトスウ</t>
    </rPh>
    <rPh sb="4" eb="6">
      <t>イチバン</t>
    </rPh>
    <rPh sb="6" eb="7">
      <t>オオ</t>
    </rPh>
    <rPh sb="8" eb="10">
      <t>カテイ</t>
    </rPh>
    <phoneticPr fontId="10"/>
  </si>
  <si>
    <t>全棟数</t>
    <rPh sb="0" eb="1">
      <t>ゼン</t>
    </rPh>
    <rPh sb="1" eb="2">
      <t>トウ</t>
    </rPh>
    <rPh sb="2" eb="3">
      <t>スウ</t>
    </rPh>
    <phoneticPr fontId="10"/>
  </si>
  <si>
    <t>昭和57年以降の建築棟数
（A-C）</t>
    <rPh sb="0" eb="2">
      <t>ショウワ</t>
    </rPh>
    <rPh sb="4" eb="5">
      <t>ネン</t>
    </rPh>
    <rPh sb="5" eb="7">
      <t>イコウ</t>
    </rPh>
    <rPh sb="8" eb="10">
      <t>ケンチク</t>
    </rPh>
    <rPh sb="10" eb="12">
      <t>トウスウ</t>
    </rPh>
    <phoneticPr fontId="10"/>
  </si>
  <si>
    <t>昭和56年以前建築の棟数</t>
    <rPh sb="0" eb="2">
      <t>ショウワ</t>
    </rPh>
    <rPh sb="4" eb="5">
      <t>ネン</t>
    </rPh>
    <rPh sb="7" eb="9">
      <t>ケンチク</t>
    </rPh>
    <phoneticPr fontId="10"/>
  </si>
  <si>
    <t>確認用チェック欄</t>
    <rPh sb="0" eb="3">
      <t>カクニンヨウ</t>
    </rPh>
    <rPh sb="7" eb="8">
      <t>ラン</t>
    </rPh>
    <phoneticPr fontId="10"/>
  </si>
  <si>
    <t>昭和56年以前建築の棟数</t>
    <phoneticPr fontId="10"/>
  </si>
  <si>
    <t>耐震診断実施の棟数</t>
    <phoneticPr fontId="10"/>
  </si>
  <si>
    <t>耐震診断未実施の棟数
（C-D）</t>
    <phoneticPr fontId="10"/>
  </si>
  <si>
    <t>「生徒数が一番多い課程」は「○」が一つ選択されているか</t>
    <rPh sb="1" eb="4">
      <t>セイトスウ</t>
    </rPh>
    <rPh sb="5" eb="7">
      <t>イチバン</t>
    </rPh>
    <rPh sb="7" eb="8">
      <t>オオ</t>
    </rPh>
    <rPh sb="9" eb="11">
      <t>カテイ</t>
    </rPh>
    <rPh sb="19" eb="21">
      <t>センタク</t>
    </rPh>
    <phoneticPr fontId="10"/>
  </si>
  <si>
    <t>「全棟数」は記入されているか</t>
    <rPh sb="1" eb="2">
      <t>ゼン</t>
    </rPh>
    <rPh sb="2" eb="3">
      <t>トウ</t>
    </rPh>
    <rPh sb="3" eb="4">
      <t>スウ</t>
    </rPh>
    <rPh sb="6" eb="8">
      <t>キニュウ</t>
    </rPh>
    <phoneticPr fontId="10"/>
  </si>
  <si>
    <t>「昭和57年以降の建築棟数」がマイナスになっていないか</t>
    <rPh sb="1" eb="3">
      <t>ショウワ</t>
    </rPh>
    <rPh sb="5" eb="8">
      <t>ネンイコウ</t>
    </rPh>
    <rPh sb="9" eb="11">
      <t>ケンチク</t>
    </rPh>
    <rPh sb="11" eb="12">
      <t>トウ</t>
    </rPh>
    <rPh sb="12" eb="13">
      <t>スウ</t>
    </rPh>
    <phoneticPr fontId="10"/>
  </si>
  <si>
    <t>「耐震診断未実施の棟数」がマイナスになっていないか</t>
    <phoneticPr fontId="10"/>
  </si>
  <si>
    <t>耐震化済の棟数（Ｉｓ値0.6以上）</t>
    <phoneticPr fontId="10"/>
  </si>
  <si>
    <t>改修予定有の棟数（Ｉｓ値0.6未満）</t>
    <rPh sb="0" eb="2">
      <t>カイシュウ</t>
    </rPh>
    <rPh sb="2" eb="4">
      <t>ヨテイ</t>
    </rPh>
    <rPh sb="4" eb="5">
      <t>ア</t>
    </rPh>
    <rPh sb="15" eb="17">
      <t>ミマン</t>
    </rPh>
    <phoneticPr fontId="10"/>
  </si>
  <si>
    <t>改修予定無の棟数（Ｉｓ値0.6未満）</t>
    <rPh sb="0" eb="2">
      <t>カイシュウ</t>
    </rPh>
    <rPh sb="2" eb="4">
      <t>ヨテイ</t>
    </rPh>
    <rPh sb="4" eb="5">
      <t>ナ</t>
    </rPh>
    <phoneticPr fontId="10"/>
  </si>
  <si>
    <r>
      <t>（E～</t>
    </r>
    <r>
      <rPr>
        <sz val="11"/>
        <rFont val="ＭＳ Ｐゴシック"/>
        <family val="3"/>
        <charset val="128"/>
      </rPr>
      <t>J</t>
    </r>
    <r>
      <rPr>
        <sz val="11"/>
        <rFont val="ＭＳ Ｐゴシック"/>
        <family val="3"/>
        <charset val="128"/>
      </rPr>
      <t>の計）</t>
    </r>
    <phoneticPr fontId="10"/>
  </si>
  <si>
    <t>改修の必要がない棟数</t>
    <phoneticPr fontId="10"/>
  </si>
  <si>
    <t>改修済の棟数</t>
    <rPh sb="0" eb="2">
      <t>カイシュウ</t>
    </rPh>
    <rPh sb="2" eb="3">
      <t>ス</t>
    </rPh>
    <phoneticPr fontId="10"/>
  </si>
  <si>
    <r>
      <t>0.3</t>
    </r>
    <r>
      <rPr>
        <sz val="9"/>
        <rFont val="ＭＳ Ｐゴシック"/>
        <family val="3"/>
        <charset val="128"/>
      </rPr>
      <t>未満</t>
    </r>
    <rPh sb="3" eb="5">
      <t>ミマン</t>
    </rPh>
    <phoneticPr fontId="10"/>
  </si>
  <si>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</si>
  <si>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A</t>
    <phoneticPr fontId="10"/>
  </si>
  <si>
    <t>B</t>
    <phoneticPr fontId="10"/>
  </si>
  <si>
    <t>C</t>
    <phoneticPr fontId="10"/>
  </si>
  <si>
    <t>D</t>
    <phoneticPr fontId="10"/>
  </si>
  <si>
    <t>E</t>
    <phoneticPr fontId="10"/>
  </si>
  <si>
    <t>F</t>
    <phoneticPr fontId="10"/>
  </si>
  <si>
    <t>G</t>
  </si>
  <si>
    <t>H</t>
    <phoneticPr fontId="10"/>
  </si>
  <si>
    <t>I</t>
    <phoneticPr fontId="10"/>
  </si>
  <si>
    <t>J</t>
    <phoneticPr fontId="10"/>
  </si>
  <si>
    <t>K</t>
    <phoneticPr fontId="10"/>
  </si>
  <si>
    <t>専門課程</t>
    <rPh sb="0" eb="2">
      <t>センモン</t>
    </rPh>
    <rPh sb="2" eb="4">
      <t>カテイ</t>
    </rPh>
    <phoneticPr fontId="10"/>
  </si>
  <si>
    <t>高等課程</t>
    <rPh sb="0" eb="2">
      <t>コウトウ</t>
    </rPh>
    <rPh sb="2" eb="4">
      <t>カテイ</t>
    </rPh>
    <phoneticPr fontId="10"/>
  </si>
  <si>
    <t>一般課程</t>
    <rPh sb="0" eb="2">
      <t>イッパン</t>
    </rPh>
    <rPh sb="2" eb="4">
      <t>カテイ</t>
    </rPh>
    <phoneticPr fontId="10"/>
  </si>
  <si>
    <t>小　計</t>
    <rPh sb="0" eb="1">
      <t>ショウ</t>
    </rPh>
    <rPh sb="2" eb="3">
      <t>ケイ</t>
    </rPh>
    <phoneticPr fontId="10"/>
  </si>
  <si>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0"/>
  </si>
  <si>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0"/>
  </si>
  <si>
    <t>【Is値0.3未満】</t>
    <rPh sb="3" eb="4">
      <t>アタイ</t>
    </rPh>
    <rPh sb="7" eb="9">
      <t>ミマン</t>
    </rPh>
    <phoneticPr fontId="10"/>
  </si>
  <si>
    <t>【Is値0.3以上0.6未満】</t>
    <rPh sb="3" eb="4">
      <t>アタイ</t>
    </rPh>
    <rPh sb="7" eb="9">
      <t>イジョウ</t>
    </rPh>
    <rPh sb="12" eb="14">
      <t>ミマン</t>
    </rPh>
    <phoneticPr fontId="10"/>
  </si>
  <si>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</si>
  <si>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0"/>
  </si>
  <si>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0"/>
  </si>
  <si>
    <t>(単位：㎡）</t>
    <phoneticPr fontId="10"/>
  </si>
  <si>
    <t>全保有面積</t>
    <rPh sb="0" eb="1">
      <t>ゼン</t>
    </rPh>
    <rPh sb="1" eb="3">
      <t>ホユウ</t>
    </rPh>
    <rPh sb="3" eb="5">
      <t>メンセキ</t>
    </rPh>
    <phoneticPr fontId="10"/>
  </si>
  <si>
    <t>昭和57年以降建築の面積
（A-C）</t>
    <rPh sb="0" eb="2">
      <t>ショウワ</t>
    </rPh>
    <rPh sb="4" eb="5">
      <t>ネン</t>
    </rPh>
    <rPh sb="5" eb="7">
      <t>イコウ</t>
    </rPh>
    <rPh sb="7" eb="9">
      <t>ケンチク</t>
    </rPh>
    <rPh sb="10" eb="12">
      <t>メンセキ</t>
    </rPh>
    <phoneticPr fontId="10"/>
  </si>
  <si>
    <t>昭和56年以前建築の面積</t>
    <rPh sb="0" eb="2">
      <t>ショウワ</t>
    </rPh>
    <rPh sb="4" eb="5">
      <t>ネン</t>
    </rPh>
    <rPh sb="7" eb="9">
      <t>ケンチク</t>
    </rPh>
    <phoneticPr fontId="10"/>
  </si>
  <si>
    <t>昭和56年以前建築の面積</t>
    <rPh sb="10" eb="12">
      <t>メンセキ</t>
    </rPh>
    <phoneticPr fontId="10"/>
  </si>
  <si>
    <t>耐震診断実施の面積</t>
    <phoneticPr fontId="10"/>
  </si>
  <si>
    <t>耐震診断未実施の面積
（C-D）</t>
    <phoneticPr fontId="10"/>
  </si>
  <si>
    <t>「全保有面積」は記入されているか</t>
    <rPh sb="1" eb="2">
      <t>ゼン</t>
    </rPh>
    <rPh sb="2" eb="4">
      <t>ホユウ</t>
    </rPh>
    <rPh sb="4" eb="6">
      <t>メンセキ</t>
    </rPh>
    <rPh sb="8" eb="10">
      <t>キニュウ</t>
    </rPh>
    <phoneticPr fontId="10"/>
  </si>
  <si>
    <t>「昭和57年以降建築の面積」がマイナスになっていないか</t>
    <phoneticPr fontId="10"/>
  </si>
  <si>
    <t>「耐震診断未実施の面積」がマイナスになっていないか</t>
    <phoneticPr fontId="10"/>
  </si>
  <si>
    <t>「棟数」を回答した欄に回答しているか</t>
    <rPh sb="1" eb="2">
      <t>トウ</t>
    </rPh>
    <rPh sb="2" eb="3">
      <t>スウ</t>
    </rPh>
    <rPh sb="5" eb="7">
      <t>カイトウ</t>
    </rPh>
    <rPh sb="9" eb="10">
      <t>ラン</t>
    </rPh>
    <rPh sb="11" eb="13">
      <t>カイトウ</t>
    </rPh>
    <phoneticPr fontId="10"/>
  </si>
  <si>
    <t>耐震化済の面積（Ｉｓ値0.6以上）</t>
    <phoneticPr fontId="10"/>
  </si>
  <si>
    <t>改修予定有の面積（Ｉｓ値0.6未満）</t>
    <rPh sb="0" eb="2">
      <t>カイシュウ</t>
    </rPh>
    <rPh sb="2" eb="4">
      <t>ヨテイ</t>
    </rPh>
    <rPh sb="4" eb="5">
      <t>ア</t>
    </rPh>
    <rPh sb="6" eb="8">
      <t>メンセキ</t>
    </rPh>
    <rPh sb="15" eb="17">
      <t>ミマン</t>
    </rPh>
    <phoneticPr fontId="10"/>
  </si>
  <si>
    <t>改修予定無の面積（Ｉｓ値0.6未満）</t>
    <rPh sb="0" eb="2">
      <t>カイシュウ</t>
    </rPh>
    <rPh sb="2" eb="4">
      <t>ヨテイ</t>
    </rPh>
    <rPh sb="4" eb="5">
      <t>ナ</t>
    </rPh>
    <rPh sb="6" eb="8">
      <t>メンセキ</t>
    </rPh>
    <phoneticPr fontId="10"/>
  </si>
  <si>
    <t>（E～Lの計）</t>
    <phoneticPr fontId="10"/>
  </si>
  <si>
    <t>改修の必要がない棟の面積</t>
    <rPh sb="10" eb="12">
      <t>メンセキ</t>
    </rPh>
    <phoneticPr fontId="10"/>
  </si>
  <si>
    <t>改修済の棟の面積</t>
    <rPh sb="0" eb="2">
      <t>カイシュウ</t>
    </rPh>
    <rPh sb="2" eb="3">
      <t>ス</t>
    </rPh>
    <rPh sb="6" eb="8">
      <t>メンセキ</t>
    </rPh>
    <phoneticPr fontId="10"/>
  </si>
  <si>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</si>
  <si>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F</t>
  </si>
  <si>
    <t>※　小数第３位の値は四捨五入され、小数第２位までの表示となる。</t>
    <phoneticPr fontId="10"/>
  </si>
  <si>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</si>
  <si>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（a表に回答した建物の面積について記載すること）</t>
    <rPh sb="2" eb="3">
      <t>ヒョウ</t>
    </rPh>
    <rPh sb="4" eb="6">
      <t>カイトウ</t>
    </rPh>
    <rPh sb="8" eb="10">
      <t>タテモノ</t>
    </rPh>
    <rPh sb="11" eb="13">
      <t>メンセキ</t>
    </rPh>
    <rPh sb="17" eb="19">
      <t>キサイ</t>
    </rPh>
    <phoneticPr fontId="10"/>
  </si>
  <si>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0"/>
  </si>
  <si>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</si>
  <si>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</si>
  <si>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0"/>
  </si>
  <si>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</si>
  <si>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（c表に回答した建物の面積について記載すること）</t>
    <rPh sb="2" eb="3">
      <t>ヒョウ</t>
    </rPh>
    <rPh sb="4" eb="6">
      <t>カイトウ</t>
    </rPh>
    <rPh sb="8" eb="10">
      <t>タテモノ</t>
    </rPh>
    <rPh sb="11" eb="13">
      <t>メンセキ</t>
    </rPh>
    <rPh sb="17" eb="19">
      <t>キサイ</t>
    </rPh>
    <phoneticPr fontId="10"/>
  </si>
  <si>
    <t>合計（全棟数）</t>
    <rPh sb="0" eb="2">
      <t>ゴウケイ</t>
    </rPh>
    <rPh sb="3" eb="6">
      <t>ゼントウスウ</t>
    </rPh>
    <phoneticPr fontId="10"/>
  </si>
  <si>
    <r>
      <t xml:space="preserve">耐震化率
（％）
</t>
    </r>
    <r>
      <rPr>
        <sz val="8"/>
        <rFont val="ＭＳ Ｐゴシック"/>
        <family val="3"/>
        <charset val="128"/>
      </rPr>
      <t>（B＋E＋F）/A</t>
    </r>
    <phoneticPr fontId="10"/>
  </si>
  <si>
    <t>L</t>
    <phoneticPr fontId="10"/>
  </si>
  <si>
    <t>合計（200㎡以上棟数）</t>
    <rPh sb="0" eb="2">
      <t>ゴウケイ</t>
    </rPh>
    <rPh sb="7" eb="9">
      <t>イジョウ</t>
    </rPh>
    <rPh sb="9" eb="11">
      <t>トウスウ</t>
    </rPh>
    <phoneticPr fontId="10"/>
  </si>
  <si>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0"/>
  </si>
  <si>
    <t>(単位：学校数）</t>
    <rPh sb="4" eb="6">
      <t>ガッコウ</t>
    </rPh>
    <rPh sb="6" eb="7">
      <t>スウ</t>
    </rPh>
    <phoneticPr fontId="10"/>
  </si>
  <si>
    <t>学校数</t>
    <rPh sb="0" eb="3">
      <t>ガッコウスウ</t>
    </rPh>
    <phoneticPr fontId="10"/>
  </si>
  <si>
    <t>昭和57年以降建築
（A-C）</t>
    <rPh sb="0" eb="2">
      <t>ショウワ</t>
    </rPh>
    <rPh sb="4" eb="5">
      <t>ネン</t>
    </rPh>
    <rPh sb="5" eb="7">
      <t>イコウ</t>
    </rPh>
    <rPh sb="7" eb="9">
      <t>ケンチク</t>
    </rPh>
    <phoneticPr fontId="10"/>
  </si>
  <si>
    <t>昭和56年以前建築</t>
    <phoneticPr fontId="10"/>
  </si>
  <si>
    <r>
      <t xml:space="preserve">耐震化率
（％）
</t>
    </r>
    <r>
      <rPr>
        <sz val="6"/>
        <rFont val="ＭＳ Ｐゴシック"/>
        <family val="3"/>
        <charset val="128"/>
      </rPr>
      <t>（B＋E＋F）/A</t>
    </r>
    <rPh sb="0" eb="3">
      <t>タイシンカ</t>
    </rPh>
    <rPh sb="3" eb="4">
      <t>リツ</t>
    </rPh>
    <phoneticPr fontId="10"/>
  </si>
  <si>
    <t>耐震診断実施済</t>
    <phoneticPr fontId="10"/>
  </si>
  <si>
    <t>耐震診断未実施
（C-D）</t>
    <phoneticPr fontId="10"/>
  </si>
  <si>
    <t>全ての建物が新耐震基準に適合している</t>
    <rPh sb="0" eb="1">
      <t>スベ</t>
    </rPh>
    <rPh sb="3" eb="5">
      <t>タテモノ</t>
    </rPh>
    <rPh sb="6" eb="7">
      <t>シン</t>
    </rPh>
    <rPh sb="7" eb="9">
      <t>タイシン</t>
    </rPh>
    <rPh sb="9" eb="11">
      <t>キジュン</t>
    </rPh>
    <rPh sb="12" eb="14">
      <t>テキゴウ</t>
    </rPh>
    <phoneticPr fontId="10"/>
  </si>
  <si>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0"/>
  </si>
  <si>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0"/>
  </si>
  <si>
    <t>G</t>
    <phoneticPr fontId="10"/>
  </si>
  <si>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0"/>
  </si>
  <si>
    <t>(単位：学校数）</t>
    <phoneticPr fontId="10"/>
  </si>
  <si>
    <t>○学校数で入力・・・３（１と２の合計）</t>
    <rPh sb="16" eb="18">
      <t>ゴウケイ</t>
    </rPh>
    <phoneticPr fontId="10"/>
  </si>
  <si>
    <t>合計</t>
    <rPh sb="0" eb="2">
      <t>ゴウケイ</t>
    </rPh>
    <phoneticPr fontId="10"/>
  </si>
  <si>
    <t>品名</t>
    <rPh sb="0" eb="2">
      <t>ヒンメイ</t>
    </rPh>
    <phoneticPr fontId="10"/>
  </si>
  <si>
    <t>●●●●</t>
    <phoneticPr fontId="10"/>
  </si>
  <si>
    <t>仮設工事</t>
    <rPh sb="0" eb="2">
      <t>カセツ</t>
    </rPh>
    <rPh sb="2" eb="4">
      <t>コウジ</t>
    </rPh>
    <phoneticPr fontId="6"/>
  </si>
  <si>
    <t>○○○</t>
  </si>
  <si>
    <t>×××</t>
  </si>
  <si>
    <t>諸経費</t>
    <rPh sb="0" eb="3">
      <t>ショケイヒ</t>
    </rPh>
    <phoneticPr fontId="6"/>
  </si>
  <si>
    <t>（イ）複数項目に係る経費</t>
  </si>
  <si>
    <t>直接工事</t>
    <rPh sb="0" eb="2">
      <t>チョクセツ</t>
    </rPh>
    <rPh sb="2" eb="4">
      <t>コウジ</t>
    </rPh>
    <phoneticPr fontId="6"/>
  </si>
  <si>
    <t>△△△</t>
  </si>
  <si>
    <t>●●●</t>
  </si>
  <si>
    <t>▲▲▲</t>
  </si>
  <si>
    <t>■■■</t>
  </si>
  <si>
    <t>（ア）全体に係る経費</t>
  </si>
  <si>
    <t>値引額</t>
    <rPh sb="0" eb="3">
      <t>ネビキガク</t>
    </rPh>
    <phoneticPr fontId="10"/>
  </si>
  <si>
    <t>共通様式［学校法人作成］</t>
    <phoneticPr fontId="26"/>
  </si>
  <si>
    <t>設備・装置等の説明一覧（記入例）</t>
    <rPh sb="0" eb="2">
      <t>セツビ</t>
    </rPh>
    <rPh sb="5" eb="6">
      <t>トウ</t>
    </rPh>
    <rPh sb="7" eb="9">
      <t>セツメイ</t>
    </rPh>
    <rPh sb="9" eb="11">
      <t>イチラン</t>
    </rPh>
    <rPh sb="12" eb="14">
      <t>キニュウ</t>
    </rPh>
    <rPh sb="14" eb="15">
      <t>レイ</t>
    </rPh>
    <phoneticPr fontId="26"/>
  </si>
  <si>
    <t>ＡＡ法人</t>
    <rPh sb="2" eb="4">
      <t>ホウジン</t>
    </rPh>
    <phoneticPr fontId="26"/>
  </si>
  <si>
    <t>ＢＢ学校</t>
    <rPh sb="2" eb="4">
      <t>ガッコウ</t>
    </rPh>
    <phoneticPr fontId="26"/>
  </si>
  <si>
    <t>情報処理関係設備</t>
  </si>
  <si>
    <t>○階パソコン室●●●●●●</t>
    <rPh sb="1" eb="2">
      <t>カイ</t>
    </rPh>
    <rPh sb="6" eb="7">
      <t>シツ</t>
    </rPh>
    <phoneticPr fontId="26"/>
  </si>
  <si>
    <t>パソコン</t>
    <phoneticPr fontId="26"/>
  </si>
  <si>
    <t>①●●科の「情報処理Ａ」「情報処理Ｂ」の授業においてパソコン（ワード・エクセル・パワーポイント）の基本操作の修得のため使用する。</t>
    <rPh sb="3" eb="4">
      <t>カ</t>
    </rPh>
    <rPh sb="6" eb="8">
      <t>ジョウホウ</t>
    </rPh>
    <rPh sb="8" eb="10">
      <t>ショリ</t>
    </rPh>
    <rPh sb="13" eb="15">
      <t>ジョウホウ</t>
    </rPh>
    <rPh sb="15" eb="17">
      <t>ショリ</t>
    </rPh>
    <rPh sb="20" eb="22">
      <t>ジュギョウ</t>
    </rPh>
    <rPh sb="54" eb="56">
      <t>シュウトク</t>
    </rPh>
    <rPh sb="59" eb="61">
      <t>シヨウ</t>
    </rPh>
    <phoneticPr fontId="26"/>
  </si>
  <si>
    <t>②1台教員用、20台学生用　　
●●科は実員数が平成28年4月1日現在で1年20名（定員25名）である。　　</t>
    <rPh sb="42" eb="44">
      <t>テイイン</t>
    </rPh>
    <rPh sb="46" eb="47">
      <t>メイ</t>
    </rPh>
    <phoneticPr fontId="26"/>
  </si>
  <si>
    <t>キーボード</t>
    <phoneticPr fontId="26"/>
  </si>
  <si>
    <t>①上記「1」に付属するキーボード。</t>
    <rPh sb="1" eb="3">
      <t>ジョウキ</t>
    </rPh>
    <rPh sb="7" eb="9">
      <t>フゾク</t>
    </rPh>
    <phoneticPr fontId="26"/>
  </si>
  <si>
    <t>②上記「1」と同様。</t>
    <rPh sb="1" eb="3">
      <t>ジョウキ</t>
    </rPh>
    <rPh sb="7" eb="9">
      <t>ドウヨウ</t>
    </rPh>
    <phoneticPr fontId="26"/>
  </si>
  <si>
    <t>プリンタ</t>
    <phoneticPr fontId="26"/>
  </si>
  <si>
    <t>①●●科の「情報処理Ａ」「情報処理Ｂ」の授業において、上記「1」と共に使用するプリンタ。</t>
    <rPh sb="27" eb="29">
      <t>ジョウキ</t>
    </rPh>
    <rPh sb="33" eb="34">
      <t>トモ</t>
    </rPh>
    <rPh sb="35" eb="37">
      <t>シヨウ</t>
    </rPh>
    <phoneticPr fontId="26"/>
  </si>
  <si>
    <t>②20人で授業を行い、10人に1台使用。</t>
    <phoneticPr fontId="26"/>
  </si>
  <si>
    <t>プロジェクター</t>
    <phoneticPr fontId="26"/>
  </si>
  <si>
    <t>①●●科の「情報処理Ａ」「情報処理Ｂ」の授業において、スクリーンに投影し、パソコンの操作説明を行う（教員用パソコンとの接続あり）</t>
    <rPh sb="47" eb="48">
      <t>オコナ</t>
    </rPh>
    <rPh sb="50" eb="53">
      <t>キョウインヨウ</t>
    </rPh>
    <rPh sb="59" eb="61">
      <t>セツゾク</t>
    </rPh>
    <phoneticPr fontId="26"/>
  </si>
  <si>
    <t>・・・</t>
    <phoneticPr fontId="26"/>
  </si>
  <si>
    <t>①・・・</t>
    <phoneticPr fontId="26"/>
  </si>
  <si>
    <t>②・・・</t>
    <phoneticPr fontId="26"/>
  </si>
  <si>
    <t>教育装置</t>
  </si>
  <si>
    <t>○○○○○○○</t>
    <phoneticPr fontId="26"/>
  </si>
  <si>
    <t>歯科診療台</t>
    <rPh sb="0" eb="2">
      <t>シカ</t>
    </rPh>
    <rPh sb="2" eb="5">
      <t>シンリョウダイ</t>
    </rPh>
    <phoneticPr fontId="26"/>
  </si>
  <si>
    <t>①歯科衛生士資格取得を目指す●●科の「歯科○○」「歯科××」の授業において歯科診療の基本操作について学ぶため使用する。</t>
    <rPh sb="1" eb="3">
      <t>シカ</t>
    </rPh>
    <rPh sb="3" eb="6">
      <t>エイセイシ</t>
    </rPh>
    <rPh sb="6" eb="8">
      <t>シカク</t>
    </rPh>
    <rPh sb="8" eb="10">
      <t>シュトク</t>
    </rPh>
    <rPh sb="11" eb="13">
      <t>メザ</t>
    </rPh>
    <rPh sb="16" eb="17">
      <t>カ</t>
    </rPh>
    <rPh sb="19" eb="21">
      <t>シカ</t>
    </rPh>
    <rPh sb="25" eb="27">
      <t>シカ</t>
    </rPh>
    <rPh sb="31" eb="33">
      <t>ジュギョウ</t>
    </rPh>
    <rPh sb="37" eb="39">
      <t>シカ</t>
    </rPh>
    <rPh sb="39" eb="41">
      <t>シンリョウ</t>
    </rPh>
    <rPh sb="50" eb="51">
      <t>マナ</t>
    </rPh>
    <rPh sb="54" eb="56">
      <t>シヨウ</t>
    </rPh>
    <phoneticPr fontId="26"/>
  </si>
  <si>
    <t>②●●科は実員数が平成28年4月1日現在で1年45名（定員40名）となっている。2～3名に1台で使用する。　　</t>
    <rPh sb="27" eb="29">
      <t>テイイン</t>
    </rPh>
    <rPh sb="31" eb="32">
      <t>メイ</t>
    </rPh>
    <rPh sb="43" eb="44">
      <t>メイ</t>
    </rPh>
    <rPh sb="46" eb="47">
      <t>ダイ</t>
    </rPh>
    <rPh sb="48" eb="50">
      <t>シヨウ</t>
    </rPh>
    <phoneticPr fontId="26"/>
  </si>
  <si>
    <t>…</t>
    <phoneticPr fontId="26"/>
  </si>
  <si>
    <t>情報通信ネットワーク装置</t>
  </si>
  <si>
    <t>●●●●●●●ネットワークシステム</t>
    <phoneticPr fontId="26"/>
  </si>
  <si>
    <t>無線□□□</t>
    <rPh sb="0" eb="2">
      <t>ムセン</t>
    </rPh>
    <phoneticPr fontId="26"/>
  </si>
  <si>
    <t>①◯◯科の「△△」科目や□□科の「■■」科目、××科の「－－」科目において使用。当該装置は…を……することを可能にする装置である。</t>
    <rPh sb="3" eb="4">
      <t>カ</t>
    </rPh>
    <rPh sb="9" eb="11">
      <t>カモク</t>
    </rPh>
    <rPh sb="14" eb="15">
      <t>カ</t>
    </rPh>
    <rPh sb="20" eb="22">
      <t>カモク</t>
    </rPh>
    <rPh sb="25" eb="26">
      <t>カ</t>
    </rPh>
    <rPh sb="31" eb="33">
      <t>カモク</t>
    </rPh>
    <rPh sb="37" eb="39">
      <t>シヨウ</t>
    </rPh>
    <rPh sb="40" eb="42">
      <t>トウガイ</t>
    </rPh>
    <rPh sb="42" eb="44">
      <t>ソウチ</t>
    </rPh>
    <rPh sb="54" eb="56">
      <t>カノウ</t>
    </rPh>
    <rPh sb="59" eb="61">
      <t>ソウチ</t>
    </rPh>
    <phoneticPr fontId="26"/>
  </si>
  <si>
    <t>②○○科、□□科、××科が使用する教室は101～103、201～203、301～302の9教室であり、各教室の無線ネットワーク環境を整えるためには図面（別途）のとおり当該装置を配置する必要があるため、「20個」の申請となった。　</t>
    <rPh sb="7" eb="8">
      <t>カ</t>
    </rPh>
    <rPh sb="11" eb="12">
      <t>カ</t>
    </rPh>
    <rPh sb="13" eb="15">
      <t>シヨウ</t>
    </rPh>
    <rPh sb="17" eb="19">
      <t>キョウシツ</t>
    </rPh>
    <rPh sb="45" eb="47">
      <t>キョウシツ</t>
    </rPh>
    <rPh sb="51" eb="54">
      <t>カクキョウシツ</t>
    </rPh>
    <rPh sb="55" eb="57">
      <t>ムセン</t>
    </rPh>
    <rPh sb="63" eb="65">
      <t>カンキョウ</t>
    </rPh>
    <rPh sb="66" eb="67">
      <t>トトノ</t>
    </rPh>
    <rPh sb="73" eb="75">
      <t>ズメン</t>
    </rPh>
    <rPh sb="76" eb="78">
      <t>ベット</t>
    </rPh>
    <rPh sb="83" eb="85">
      <t>トウガイ</t>
    </rPh>
    <rPh sb="85" eb="87">
      <t>ソウチ</t>
    </rPh>
    <rPh sb="88" eb="90">
      <t>ハイチ</t>
    </rPh>
    <rPh sb="92" eb="94">
      <t>ヒツヨウ</t>
    </rPh>
    <rPh sb="103" eb="104">
      <t>コ</t>
    </rPh>
    <rPh sb="106" eb="108">
      <t>シンセイ</t>
    </rPh>
    <phoneticPr fontId="26"/>
  </si>
  <si>
    <t>工事等の説明一覧（記入例）</t>
    <rPh sb="0" eb="2">
      <t>コウジ</t>
    </rPh>
    <rPh sb="2" eb="3">
      <t>トウ</t>
    </rPh>
    <rPh sb="4" eb="6">
      <t>セツメイ</t>
    </rPh>
    <rPh sb="6" eb="8">
      <t>イチラン</t>
    </rPh>
    <rPh sb="9" eb="11">
      <t>キニュウ</t>
    </rPh>
    <rPh sb="11" eb="12">
      <t>レイ</t>
    </rPh>
    <phoneticPr fontId="26"/>
  </si>
  <si>
    <t>ＣＣ法人</t>
    <rPh sb="2" eb="4">
      <t>ホウジン</t>
    </rPh>
    <phoneticPr fontId="26"/>
  </si>
  <si>
    <t>ＤＤ学校</t>
    <rPh sb="2" eb="4">
      <t>ガッコウ</t>
    </rPh>
    <phoneticPr fontId="26"/>
  </si>
  <si>
    <t>耐震補強工事</t>
  </si>
  <si>
    <t>▲▲学校■館耐震補強工事</t>
    <rPh sb="2" eb="4">
      <t>ガッコウ</t>
    </rPh>
    <rPh sb="5" eb="6">
      <t>カン</t>
    </rPh>
    <rPh sb="6" eb="8">
      <t>タイシン</t>
    </rPh>
    <rPh sb="8" eb="10">
      <t>ホキョウ</t>
    </rPh>
    <rPh sb="10" eb="12">
      <t>コウジ</t>
    </rPh>
    <phoneticPr fontId="26"/>
  </si>
  <si>
    <t>1～15</t>
    <phoneticPr fontId="26"/>
  </si>
  <si>
    <t>鉄骨補強工事</t>
    <rPh sb="0" eb="2">
      <t>テッコツ</t>
    </rPh>
    <rPh sb="2" eb="4">
      <t>ホキョウ</t>
    </rPh>
    <phoneticPr fontId="26"/>
  </si>
  <si>
    <t>1式</t>
    <phoneticPr fontId="26"/>
  </si>
  <si>
    <t>××通りと▲▲通りに計6本のブレースを設置する工事。
番号10の●●については、▲▲のために必要であり、ブレース1本あたり4本必要となるもので、6×4=24本となる。
番号11の□□については、××通りにブレースを設置するにあたり、～～が生じるため、□□工事を行い、△△する必要がある。
それぞれの施工箇所及び施工数については平面図○○-○を参照。</t>
    <rPh sb="19" eb="21">
      <t>セッチ</t>
    </rPh>
    <rPh sb="23" eb="25">
      <t>コウジ</t>
    </rPh>
    <rPh sb="78" eb="79">
      <t>ホン</t>
    </rPh>
    <rPh sb="84" eb="86">
      <t>バンゴウ</t>
    </rPh>
    <rPh sb="99" eb="100">
      <t>トオ</t>
    </rPh>
    <rPh sb="107" eb="109">
      <t>セッチ</t>
    </rPh>
    <rPh sb="119" eb="120">
      <t>ショウ</t>
    </rPh>
    <rPh sb="127" eb="129">
      <t>コウジ</t>
    </rPh>
    <rPh sb="130" eb="131">
      <t>オコナ</t>
    </rPh>
    <rPh sb="137" eb="139">
      <t>ヒツヨウ</t>
    </rPh>
    <rPh sb="149" eb="151">
      <t>セコウ</t>
    </rPh>
    <rPh sb="151" eb="153">
      <t>カショ</t>
    </rPh>
    <rPh sb="153" eb="154">
      <t>オヨ</t>
    </rPh>
    <rPh sb="155" eb="157">
      <t>セコウ</t>
    </rPh>
    <rPh sb="157" eb="158">
      <t>スウ</t>
    </rPh>
    <rPh sb="163" eb="166">
      <t>ヘイメンズ</t>
    </rPh>
    <rPh sb="171" eb="173">
      <t>サンショウ</t>
    </rPh>
    <phoneticPr fontId="26"/>
  </si>
  <si>
    <t>16～30</t>
    <phoneticPr fontId="26"/>
  </si>
  <si>
    <t>衛生器具設備工事</t>
    <phoneticPr fontId="26"/>
  </si>
  <si>
    <t>3階男子便所の外壁に耐震壁を設置するため、既設壁に設置されていた器具、及び隣接する大便器（2箇所）を一時取り外し、耐震壁設置後に再設置。
施工箇所については平面図ＸＸ-Ｘを参照。</t>
    <rPh sb="1" eb="2">
      <t>カイ</t>
    </rPh>
    <rPh sb="35" eb="36">
      <t>オヨ</t>
    </rPh>
    <rPh sb="37" eb="39">
      <t>リンセツ</t>
    </rPh>
    <rPh sb="46" eb="48">
      <t>カショ</t>
    </rPh>
    <rPh sb="52" eb="53">
      <t>ト</t>
    </rPh>
    <rPh sb="54" eb="55">
      <t>ハズ</t>
    </rPh>
    <rPh sb="57" eb="60">
      <t>タイシンヘキ</t>
    </rPh>
    <rPh sb="64" eb="65">
      <t>サイ</t>
    </rPh>
    <rPh sb="65" eb="67">
      <t>セッチ</t>
    </rPh>
    <rPh sb="69" eb="71">
      <t>セコウ</t>
    </rPh>
    <rPh sb="71" eb="73">
      <t>カショ</t>
    </rPh>
    <rPh sb="78" eb="81">
      <t>ヘイメンズ</t>
    </rPh>
    <rPh sb="86" eb="88">
      <t>サンショウ</t>
    </rPh>
    <phoneticPr fontId="26"/>
  </si>
  <si>
    <t>31～60</t>
    <phoneticPr fontId="26"/>
  </si>
  <si>
    <t>電気設備工事</t>
    <phoneticPr fontId="26"/>
  </si>
  <si>
    <t>耐震壁、ブレース設置等により移設が必要となるコンセント、配線に伴う電源工事、照明設備の取り外し再設置工事。
それぞれの施工箇所及び箇所数については平面図▲▲-△を参照。　</t>
    <rPh sb="14" eb="16">
      <t>イセツ</t>
    </rPh>
    <rPh sb="17" eb="19">
      <t>ヒツヨウ</t>
    </rPh>
    <rPh sb="38" eb="40">
      <t>ショウメイ</t>
    </rPh>
    <rPh sb="40" eb="42">
      <t>セツビ</t>
    </rPh>
    <rPh sb="43" eb="44">
      <t>ト</t>
    </rPh>
    <rPh sb="45" eb="46">
      <t>ハズ</t>
    </rPh>
    <rPh sb="47" eb="48">
      <t>サイ</t>
    </rPh>
    <rPh sb="48" eb="50">
      <t>セッチ</t>
    </rPh>
    <rPh sb="50" eb="52">
      <t>コウジ</t>
    </rPh>
    <rPh sb="59" eb="61">
      <t>セコウ</t>
    </rPh>
    <rPh sb="61" eb="63">
      <t>カショ</t>
    </rPh>
    <rPh sb="63" eb="64">
      <t>オヨ</t>
    </rPh>
    <rPh sb="65" eb="67">
      <t>カショ</t>
    </rPh>
    <rPh sb="67" eb="68">
      <t>スウ</t>
    </rPh>
    <rPh sb="73" eb="76">
      <t>ヘイメンズ</t>
    </rPh>
    <rPh sb="81" eb="83">
      <t>サンショウ</t>
    </rPh>
    <phoneticPr fontId="26"/>
  </si>
  <si>
    <t>61～80</t>
    <phoneticPr fontId="26"/>
  </si>
  <si>
    <t>空調調和設備工事</t>
    <phoneticPr fontId="26"/>
  </si>
  <si>
    <t>××通りと▲▲通りに計6本のブレースを入れるため、Ａ室の既設エアコン室内機2台、Ｂ室の既設エアコン室内機3台を取り外し再設置、Ｃ室の既設エアコン1台、Ｄ室の既設エアコン1台を取り外し移設する必要がある。Ａ室とＢ室はブレース設置後元の場所へ再設置するが、Ｃ室とＤ室においてはブレース設置による室内のスペースの関係から、それぞれの室内の別の場所へ再設置をする。また、Ｄ室においてはブレースを入れるにあたり天井扇（3箇所）の取り外し再設置が必要となる。
施工箇所及び箇所数についてはそれぞれ平面図■■-□を参照。</t>
    <rPh sb="2" eb="3">
      <t>トオ</t>
    </rPh>
    <rPh sb="7" eb="8">
      <t>トオ</t>
    </rPh>
    <rPh sb="10" eb="11">
      <t>ケイ</t>
    </rPh>
    <rPh sb="12" eb="13">
      <t>ホン</t>
    </rPh>
    <rPh sb="19" eb="20">
      <t>イ</t>
    </rPh>
    <rPh sb="26" eb="27">
      <t>シツ</t>
    </rPh>
    <rPh sb="38" eb="39">
      <t>ダイ</t>
    </rPh>
    <rPh sb="41" eb="42">
      <t>シツ</t>
    </rPh>
    <rPh sb="43" eb="45">
      <t>キセツ</t>
    </rPh>
    <rPh sb="49" eb="51">
      <t>シツナイ</t>
    </rPh>
    <rPh sb="51" eb="52">
      <t>キ</t>
    </rPh>
    <rPh sb="53" eb="54">
      <t>ダイ</t>
    </rPh>
    <rPh sb="55" eb="56">
      <t>ト</t>
    </rPh>
    <rPh sb="57" eb="58">
      <t>ハズ</t>
    </rPh>
    <rPh sb="59" eb="60">
      <t>サイ</t>
    </rPh>
    <rPh sb="60" eb="62">
      <t>セッチ</t>
    </rPh>
    <rPh sb="64" eb="65">
      <t>シツ</t>
    </rPh>
    <rPh sb="66" eb="68">
      <t>キセツ</t>
    </rPh>
    <rPh sb="73" eb="74">
      <t>ダイ</t>
    </rPh>
    <rPh sb="76" eb="77">
      <t>シツ</t>
    </rPh>
    <rPh sb="78" eb="80">
      <t>キセツ</t>
    </rPh>
    <rPh sb="85" eb="86">
      <t>ダイ</t>
    </rPh>
    <rPh sb="87" eb="88">
      <t>ト</t>
    </rPh>
    <rPh sb="89" eb="90">
      <t>ハズ</t>
    </rPh>
    <rPh sb="91" eb="93">
      <t>イセツ</t>
    </rPh>
    <rPh sb="95" eb="97">
      <t>ヒツヨウ</t>
    </rPh>
    <rPh sb="102" eb="103">
      <t>シツ</t>
    </rPh>
    <rPh sb="105" eb="106">
      <t>シツ</t>
    </rPh>
    <rPh sb="111" eb="113">
      <t>セッチ</t>
    </rPh>
    <rPh sb="113" eb="114">
      <t>ゴ</t>
    </rPh>
    <rPh sb="114" eb="115">
      <t>モト</t>
    </rPh>
    <rPh sb="116" eb="117">
      <t>バ</t>
    </rPh>
    <rPh sb="117" eb="118">
      <t>ジョ</t>
    </rPh>
    <rPh sb="119" eb="120">
      <t>サイ</t>
    </rPh>
    <rPh sb="120" eb="122">
      <t>セッチ</t>
    </rPh>
    <rPh sb="127" eb="128">
      <t>シツ</t>
    </rPh>
    <rPh sb="130" eb="131">
      <t>シツ</t>
    </rPh>
    <rPh sb="140" eb="142">
      <t>セッチ</t>
    </rPh>
    <rPh sb="145" eb="147">
      <t>シツナイ</t>
    </rPh>
    <rPh sb="153" eb="155">
      <t>カンケイ</t>
    </rPh>
    <rPh sb="163" eb="165">
      <t>シツナイ</t>
    </rPh>
    <rPh sb="166" eb="167">
      <t>ベツ</t>
    </rPh>
    <rPh sb="168" eb="170">
      <t>バショ</t>
    </rPh>
    <rPh sb="171" eb="172">
      <t>サイ</t>
    </rPh>
    <rPh sb="172" eb="174">
      <t>セッチ</t>
    </rPh>
    <rPh sb="182" eb="183">
      <t>シツ</t>
    </rPh>
    <rPh sb="193" eb="194">
      <t>イ</t>
    </rPh>
    <rPh sb="200" eb="202">
      <t>テンジョウ</t>
    </rPh>
    <rPh sb="202" eb="203">
      <t>セン</t>
    </rPh>
    <rPh sb="205" eb="207">
      <t>カショ</t>
    </rPh>
    <rPh sb="209" eb="210">
      <t>ト</t>
    </rPh>
    <rPh sb="211" eb="212">
      <t>ハズ</t>
    </rPh>
    <rPh sb="213" eb="214">
      <t>サイ</t>
    </rPh>
    <rPh sb="214" eb="216">
      <t>セッチ</t>
    </rPh>
    <rPh sb="217" eb="219">
      <t>ヒツヨウ</t>
    </rPh>
    <rPh sb="224" eb="226">
      <t>セコウ</t>
    </rPh>
    <rPh sb="226" eb="228">
      <t>カショ</t>
    </rPh>
    <rPh sb="228" eb="229">
      <t>オヨ</t>
    </rPh>
    <rPh sb="230" eb="232">
      <t>カショ</t>
    </rPh>
    <rPh sb="232" eb="233">
      <t>スウ</t>
    </rPh>
    <rPh sb="242" eb="245">
      <t>ヘイメンズ</t>
    </rPh>
    <rPh sb="250" eb="252">
      <t>サンショウ</t>
    </rPh>
    <phoneticPr fontId="26"/>
  </si>
  <si>
    <t>81～…</t>
    <phoneticPr fontId="26"/>
  </si>
  <si>
    <t>非構造部材の耐震対策</t>
  </si>
  <si>
    <t>▲▲学校■館●●●工事</t>
    <rPh sb="2" eb="4">
      <t>ガッコウ</t>
    </rPh>
    <rPh sb="5" eb="6">
      <t>カン</t>
    </rPh>
    <rPh sb="9" eb="11">
      <t>コウジ</t>
    </rPh>
    <phoneticPr fontId="26"/>
  </si>
  <si>
    <t>共通仮設工事</t>
    <rPh sb="0" eb="2">
      <t>キョウツウ</t>
    </rPh>
    <rPh sb="2" eb="4">
      <t>カセツ</t>
    </rPh>
    <rPh sb="4" eb="6">
      <t>コウジ</t>
    </rPh>
    <phoneticPr fontId="26"/>
  </si>
  <si>
    <t>■館の天井落下防止工事を行うために必要な作業員詰所、資材置場などを設置する工事。</t>
    <rPh sb="1" eb="2">
      <t>カン</t>
    </rPh>
    <rPh sb="3" eb="5">
      <t>テンジョウ</t>
    </rPh>
    <rPh sb="5" eb="7">
      <t>ラッカ</t>
    </rPh>
    <rPh sb="7" eb="9">
      <t>ボウシ</t>
    </rPh>
    <rPh sb="9" eb="11">
      <t>コウジ</t>
    </rPh>
    <rPh sb="12" eb="13">
      <t>オコナ</t>
    </rPh>
    <rPh sb="17" eb="19">
      <t>ヒツヨウ</t>
    </rPh>
    <rPh sb="20" eb="23">
      <t>サギョウイン</t>
    </rPh>
    <rPh sb="23" eb="24">
      <t>ツ</t>
    </rPh>
    <rPh sb="24" eb="25">
      <t>ショ</t>
    </rPh>
    <rPh sb="26" eb="28">
      <t>シザイ</t>
    </rPh>
    <rPh sb="28" eb="29">
      <t>オ</t>
    </rPh>
    <rPh sb="29" eb="30">
      <t>バ</t>
    </rPh>
    <rPh sb="33" eb="35">
      <t>セッチ</t>
    </rPh>
    <rPh sb="37" eb="39">
      <t>コウジ</t>
    </rPh>
    <phoneticPr fontId="26"/>
  </si>
  <si>
    <t>仮設工事</t>
    <rPh sb="0" eb="2">
      <t>カセツ</t>
    </rPh>
    <phoneticPr fontId="26"/>
  </si>
  <si>
    <t>天井落下防止工事を行うにあたり、天井裏で作業をするための足場を設置する工事。</t>
    <rPh sb="0" eb="2">
      <t>テンジョウ</t>
    </rPh>
    <rPh sb="2" eb="4">
      <t>ラッカ</t>
    </rPh>
    <rPh sb="4" eb="6">
      <t>ボウシ</t>
    </rPh>
    <rPh sb="6" eb="8">
      <t>コウジ</t>
    </rPh>
    <rPh sb="9" eb="10">
      <t>オコナ</t>
    </rPh>
    <rPh sb="16" eb="18">
      <t>テンジョウ</t>
    </rPh>
    <rPh sb="18" eb="19">
      <t>ウラ</t>
    </rPh>
    <rPh sb="20" eb="22">
      <t>サギョウ</t>
    </rPh>
    <rPh sb="28" eb="30">
      <t>アシバ</t>
    </rPh>
    <rPh sb="31" eb="33">
      <t>セッチ</t>
    </rPh>
    <rPh sb="35" eb="37">
      <t>コウジ</t>
    </rPh>
    <phoneticPr fontId="26"/>
  </si>
  <si>
    <t>31～79</t>
    <phoneticPr fontId="26"/>
  </si>
  <si>
    <t>内装工事</t>
    <rPh sb="0" eb="2">
      <t>ナイソウ</t>
    </rPh>
    <rPh sb="2" eb="4">
      <t>コウジ</t>
    </rPh>
    <phoneticPr fontId="26"/>
  </si>
  <si>
    <t>天井落下防止のため、天井に水平補強を施すための工事。
以下の施工箇所及び施工数については平面図○○-○を参照。
・ブレース補強△△（36箇所）
・ブレース補強▲▲（24箇所）
・パーツ補強（36箇所）
※　上記「パーツ補強」は耐震補強用クリップによる補強を行う。</t>
    <rPh sb="0" eb="2">
      <t>テンジョウ</t>
    </rPh>
    <rPh sb="2" eb="4">
      <t>ラッカ</t>
    </rPh>
    <rPh sb="4" eb="6">
      <t>ボウシ</t>
    </rPh>
    <rPh sb="10" eb="12">
      <t>テンジョウ</t>
    </rPh>
    <rPh sb="13" eb="15">
      <t>スイヘイ</t>
    </rPh>
    <rPh sb="15" eb="17">
      <t>ホキョウ</t>
    </rPh>
    <rPh sb="18" eb="19">
      <t>ホドコ</t>
    </rPh>
    <rPh sb="23" eb="25">
      <t>コウジ</t>
    </rPh>
    <rPh sb="27" eb="29">
      <t>イカ</t>
    </rPh>
    <rPh sb="30" eb="32">
      <t>セコウ</t>
    </rPh>
    <rPh sb="32" eb="34">
      <t>カショ</t>
    </rPh>
    <rPh sb="34" eb="35">
      <t>オヨ</t>
    </rPh>
    <rPh sb="36" eb="38">
      <t>セコウ</t>
    </rPh>
    <rPh sb="38" eb="39">
      <t>スウ</t>
    </rPh>
    <rPh sb="44" eb="47">
      <t>ヘイメンズ</t>
    </rPh>
    <rPh sb="52" eb="54">
      <t>サンショウ</t>
    </rPh>
    <rPh sb="61" eb="63">
      <t>ホキョウ</t>
    </rPh>
    <rPh sb="68" eb="70">
      <t>カショ</t>
    </rPh>
    <rPh sb="77" eb="79">
      <t>ホキョウ</t>
    </rPh>
    <rPh sb="84" eb="86">
      <t>カショ</t>
    </rPh>
    <rPh sb="92" eb="94">
      <t>ホキョウ</t>
    </rPh>
    <rPh sb="97" eb="99">
      <t>カショ</t>
    </rPh>
    <rPh sb="103" eb="105">
      <t>ジョウキ</t>
    </rPh>
    <rPh sb="109" eb="111">
      <t>ホキョウ</t>
    </rPh>
    <rPh sb="113" eb="115">
      <t>タイシン</t>
    </rPh>
    <rPh sb="115" eb="117">
      <t>ホキョウ</t>
    </rPh>
    <rPh sb="117" eb="118">
      <t>ヨウ</t>
    </rPh>
    <rPh sb="125" eb="127">
      <t>ホキョウ</t>
    </rPh>
    <rPh sb="128" eb="129">
      <t>オコナ</t>
    </rPh>
    <phoneticPr fontId="26"/>
  </si>
  <si>
    <t>80～95</t>
    <phoneticPr fontId="26"/>
  </si>
  <si>
    <t>雑工事</t>
    <rPh sb="0" eb="1">
      <t>ザツ</t>
    </rPh>
    <rPh sb="1" eb="3">
      <t>コウジ</t>
    </rPh>
    <phoneticPr fontId="26"/>
  </si>
  <si>
    <t>内容は天井アンカー打設(●●箇所)、●●材搬出入通路養生シート貼りなど、上記「内装工事」を行うにあたり、必要となる工事、</t>
    <rPh sb="0" eb="2">
      <t>ナイヨウ</t>
    </rPh>
    <rPh sb="3" eb="5">
      <t>テンジョウ</t>
    </rPh>
    <rPh sb="9" eb="11">
      <t>ダセツ</t>
    </rPh>
    <rPh sb="14" eb="16">
      <t>カショ</t>
    </rPh>
    <rPh sb="20" eb="21">
      <t>ザイ</t>
    </rPh>
    <rPh sb="21" eb="23">
      <t>ハンシュツ</t>
    </rPh>
    <rPh sb="23" eb="24">
      <t>ニュウ</t>
    </rPh>
    <rPh sb="24" eb="26">
      <t>ツウロ</t>
    </rPh>
    <rPh sb="26" eb="28">
      <t>ヨウジョウ</t>
    </rPh>
    <rPh sb="31" eb="32">
      <t>ハ</t>
    </rPh>
    <rPh sb="36" eb="38">
      <t>ジョウキ</t>
    </rPh>
    <rPh sb="39" eb="41">
      <t>ナイソウ</t>
    </rPh>
    <rPh sb="41" eb="43">
      <t>コウジ</t>
    </rPh>
    <rPh sb="45" eb="46">
      <t>オコナ</t>
    </rPh>
    <rPh sb="52" eb="54">
      <t>ヒツヨウ</t>
    </rPh>
    <rPh sb="57" eb="59">
      <t>コウジ</t>
    </rPh>
    <phoneticPr fontId="26"/>
  </si>
  <si>
    <t>96～…</t>
    <phoneticPr fontId="26"/>
  </si>
  <si>
    <t>防災機能強化</t>
  </si>
  <si>
    <t>直接仮設工事</t>
    <rPh sb="0" eb="2">
      <t>チョクセツ</t>
    </rPh>
    <rPh sb="2" eb="4">
      <t>カセツ</t>
    </rPh>
    <rPh sb="4" eb="6">
      <t>コウジ</t>
    </rPh>
    <phoneticPr fontId="26"/>
  </si>
  <si>
    <t>■館3階の避難経路において、現状の避難経路をより多くの生徒が使用できるように◯◯室から現状の避難経路へ出やすくするための工事を行うための足場を設置する工事。</t>
    <rPh sb="1" eb="2">
      <t>カン</t>
    </rPh>
    <rPh sb="3" eb="4">
      <t>カイ</t>
    </rPh>
    <rPh sb="5" eb="7">
      <t>ヒナン</t>
    </rPh>
    <rPh sb="7" eb="9">
      <t>ケイロ</t>
    </rPh>
    <rPh sb="60" eb="62">
      <t>コウジ</t>
    </rPh>
    <rPh sb="63" eb="64">
      <t>オコナ</t>
    </rPh>
    <rPh sb="68" eb="70">
      <t>アシバ</t>
    </rPh>
    <rPh sb="71" eb="73">
      <t>セッチ</t>
    </rPh>
    <rPh sb="75" eb="77">
      <t>コウジ</t>
    </rPh>
    <phoneticPr fontId="26"/>
  </si>
  <si>
    <t>解体撤去工事</t>
    <rPh sb="0" eb="2">
      <t>カイタイ</t>
    </rPh>
    <rPh sb="2" eb="4">
      <t>テッキョ</t>
    </rPh>
    <rPh sb="4" eb="6">
      <t>コウジ</t>
    </rPh>
    <phoneticPr fontId="26"/>
  </si>
  <si>
    <t>◯◯室からの現状の避難経路へつなぐ工事を行う際に必要となる解体撤去工事。
番号「21～23」の□□室の●●を撤去するのは□□室の●●と今回の避難経路設置工事で干渉する部分があるからである。</t>
    <rPh sb="2" eb="3">
      <t>シツ</t>
    </rPh>
    <rPh sb="6" eb="8">
      <t>ゲンジョウ</t>
    </rPh>
    <rPh sb="9" eb="11">
      <t>ヒナン</t>
    </rPh>
    <rPh sb="11" eb="13">
      <t>ケイロ</t>
    </rPh>
    <rPh sb="17" eb="19">
      <t>コウジ</t>
    </rPh>
    <rPh sb="20" eb="21">
      <t>オコナ</t>
    </rPh>
    <rPh sb="22" eb="23">
      <t>サイ</t>
    </rPh>
    <rPh sb="24" eb="26">
      <t>ヒツヨウ</t>
    </rPh>
    <rPh sb="29" eb="31">
      <t>カイタイ</t>
    </rPh>
    <rPh sb="31" eb="33">
      <t>テッキョ</t>
    </rPh>
    <rPh sb="33" eb="35">
      <t>コウジ</t>
    </rPh>
    <rPh sb="37" eb="39">
      <t>バンゴウ</t>
    </rPh>
    <rPh sb="49" eb="50">
      <t>シツ</t>
    </rPh>
    <rPh sb="54" eb="56">
      <t>テッキョ</t>
    </rPh>
    <rPh sb="62" eb="63">
      <t>シツ</t>
    </rPh>
    <rPh sb="67" eb="69">
      <t>コンカイ</t>
    </rPh>
    <rPh sb="70" eb="72">
      <t>ヒナン</t>
    </rPh>
    <rPh sb="72" eb="74">
      <t>ケイロ</t>
    </rPh>
    <rPh sb="74" eb="76">
      <t>セッチ</t>
    </rPh>
    <rPh sb="76" eb="78">
      <t>コウジ</t>
    </rPh>
    <rPh sb="79" eb="81">
      <t>カンショウ</t>
    </rPh>
    <rPh sb="83" eb="85">
      <t>ブブン</t>
    </rPh>
    <phoneticPr fontId="26"/>
  </si>
  <si>
    <t>避難経路設置工事</t>
    <rPh sb="0" eb="2">
      <t>ヒナン</t>
    </rPh>
    <rPh sb="2" eb="4">
      <t>ケイロ</t>
    </rPh>
    <rPh sb="4" eb="6">
      <t>セッチ</t>
    </rPh>
    <rPh sb="6" eb="8">
      <t>コウジ</t>
    </rPh>
    <phoneticPr fontId="26"/>
  </si>
  <si>
    <t>◯◯室からの現状の避難経路へ出るための経路を設置する工事。
本工事を行うことにより、避難経路が増え、防災時、より多くの生徒が短時間で避難することが可能となる。</t>
    <rPh sb="2" eb="3">
      <t>シツ</t>
    </rPh>
    <rPh sb="6" eb="8">
      <t>ゲンジョウ</t>
    </rPh>
    <rPh sb="9" eb="11">
      <t>ヒナン</t>
    </rPh>
    <rPh sb="11" eb="13">
      <t>ケイロ</t>
    </rPh>
    <rPh sb="14" eb="15">
      <t>デ</t>
    </rPh>
    <rPh sb="19" eb="21">
      <t>ケイロ</t>
    </rPh>
    <rPh sb="22" eb="24">
      <t>セッチ</t>
    </rPh>
    <rPh sb="26" eb="28">
      <t>コウジ</t>
    </rPh>
    <rPh sb="30" eb="31">
      <t>ホン</t>
    </rPh>
    <rPh sb="31" eb="33">
      <t>コウジ</t>
    </rPh>
    <rPh sb="34" eb="35">
      <t>オコナ</t>
    </rPh>
    <rPh sb="42" eb="44">
      <t>ヒナン</t>
    </rPh>
    <rPh sb="44" eb="46">
      <t>ケイロ</t>
    </rPh>
    <rPh sb="47" eb="48">
      <t>フ</t>
    </rPh>
    <rPh sb="50" eb="52">
      <t>ボウサイ</t>
    </rPh>
    <rPh sb="52" eb="53">
      <t>ジ</t>
    </rPh>
    <rPh sb="56" eb="57">
      <t>オオ</t>
    </rPh>
    <rPh sb="59" eb="61">
      <t>セイト</t>
    </rPh>
    <rPh sb="62" eb="65">
      <t>タンジカン</t>
    </rPh>
    <rPh sb="66" eb="68">
      <t>ヒナン</t>
    </rPh>
    <rPh sb="73" eb="75">
      <t>カノウ</t>
    </rPh>
    <phoneticPr fontId="26"/>
  </si>
  <si>
    <t>61～…</t>
    <phoneticPr fontId="26"/>
  </si>
  <si>
    <t>バリアフリー化</t>
  </si>
  <si>
    <t>衛生設備工事</t>
    <rPh sb="0" eb="2">
      <t>エイセイ</t>
    </rPh>
    <rPh sb="2" eb="4">
      <t>セツビ</t>
    </rPh>
    <rPh sb="4" eb="6">
      <t>コウジ</t>
    </rPh>
    <phoneticPr fontId="26"/>
  </si>
  <si>
    <t>■館3階の女子トイレについて、既存のトイレを撤去し、車椅子対応の洋便器(手摺り等も含む)を設置する工事。既存トイレ撤去及び車椅子対応洋便器設置に伴い生じる配管の工事も含む。
番号13～15の「□□工事」については、既存トイレを撤去するにあたり、××が発生し、～～することが必要となるため生じる工事。
施工箇所及び施工数については平面図○○を参照。</t>
    <rPh sb="1" eb="2">
      <t>カン</t>
    </rPh>
    <rPh sb="3" eb="4">
      <t>カイ</t>
    </rPh>
    <rPh sb="5" eb="7">
      <t>ジョシ</t>
    </rPh>
    <rPh sb="15" eb="17">
      <t>キゾン</t>
    </rPh>
    <rPh sb="22" eb="24">
      <t>テッキョ</t>
    </rPh>
    <rPh sb="26" eb="27">
      <t>クルマ</t>
    </rPh>
    <rPh sb="27" eb="29">
      <t>イス</t>
    </rPh>
    <rPh sb="29" eb="31">
      <t>タイオウ</t>
    </rPh>
    <rPh sb="32" eb="33">
      <t>ヨウ</t>
    </rPh>
    <rPh sb="33" eb="35">
      <t>ベンキ</t>
    </rPh>
    <rPh sb="36" eb="38">
      <t>テス</t>
    </rPh>
    <rPh sb="39" eb="40">
      <t>トウ</t>
    </rPh>
    <rPh sb="41" eb="42">
      <t>フク</t>
    </rPh>
    <rPh sb="45" eb="47">
      <t>セッチ</t>
    </rPh>
    <rPh sb="49" eb="51">
      <t>コウジ</t>
    </rPh>
    <rPh sb="52" eb="54">
      <t>キゾン</t>
    </rPh>
    <rPh sb="57" eb="59">
      <t>テッキョ</t>
    </rPh>
    <rPh sb="59" eb="60">
      <t>オヨ</t>
    </rPh>
    <rPh sb="61" eb="62">
      <t>クルマ</t>
    </rPh>
    <rPh sb="62" eb="64">
      <t>イス</t>
    </rPh>
    <rPh sb="64" eb="66">
      <t>タイオウ</t>
    </rPh>
    <rPh sb="66" eb="67">
      <t>ヨウ</t>
    </rPh>
    <rPh sb="67" eb="69">
      <t>ベンキ</t>
    </rPh>
    <rPh sb="69" eb="71">
      <t>セッチ</t>
    </rPh>
    <rPh sb="72" eb="73">
      <t>トモナ</t>
    </rPh>
    <rPh sb="74" eb="75">
      <t>ショウ</t>
    </rPh>
    <rPh sb="77" eb="79">
      <t>ハイカン</t>
    </rPh>
    <rPh sb="80" eb="82">
      <t>コウジ</t>
    </rPh>
    <rPh sb="83" eb="84">
      <t>フク</t>
    </rPh>
    <rPh sb="87" eb="89">
      <t>バンゴウ</t>
    </rPh>
    <rPh sb="98" eb="100">
      <t>コウジ</t>
    </rPh>
    <rPh sb="107" eb="109">
      <t>キゾン</t>
    </rPh>
    <rPh sb="113" eb="115">
      <t>テッキョ</t>
    </rPh>
    <rPh sb="125" eb="127">
      <t>ハッセイ</t>
    </rPh>
    <rPh sb="136" eb="138">
      <t>ヒツヨウ</t>
    </rPh>
    <rPh sb="143" eb="144">
      <t>ショウ</t>
    </rPh>
    <rPh sb="146" eb="148">
      <t>コウジ</t>
    </rPh>
    <phoneticPr fontId="26"/>
  </si>
  <si>
    <t>16～35</t>
    <phoneticPr fontId="26"/>
  </si>
  <si>
    <t>■館3階の女子トイレの既存のトイレを撤去し、車椅子対応の洋便器を設置するに伴い、車椅子使用者が円滑に移動するための空間を確保するための工事。
具体的にははトイレブースの撤去及び新設工事、入口の幅を広げる工事、トイレ内の段差をなくす工事。
施工箇所及び施工数については平面図○○を参照。</t>
    <rPh sb="1" eb="2">
      <t>カン</t>
    </rPh>
    <rPh sb="3" eb="4">
      <t>カイ</t>
    </rPh>
    <rPh sb="5" eb="7">
      <t>ジョシ</t>
    </rPh>
    <rPh sb="11" eb="13">
      <t>キゾン</t>
    </rPh>
    <rPh sb="18" eb="20">
      <t>テッキョ</t>
    </rPh>
    <rPh sb="22" eb="23">
      <t>クルマ</t>
    </rPh>
    <rPh sb="23" eb="25">
      <t>イス</t>
    </rPh>
    <rPh sb="25" eb="27">
      <t>タイオウ</t>
    </rPh>
    <rPh sb="28" eb="29">
      <t>ヨウ</t>
    </rPh>
    <rPh sb="29" eb="31">
      <t>ベンキ</t>
    </rPh>
    <rPh sb="32" eb="34">
      <t>セッチ</t>
    </rPh>
    <rPh sb="37" eb="38">
      <t>トモナ</t>
    </rPh>
    <rPh sb="40" eb="41">
      <t>クルマ</t>
    </rPh>
    <rPh sb="41" eb="43">
      <t>イス</t>
    </rPh>
    <rPh sb="43" eb="46">
      <t>シヨウシャ</t>
    </rPh>
    <rPh sb="47" eb="49">
      <t>エンカツ</t>
    </rPh>
    <rPh sb="50" eb="52">
      <t>イドウ</t>
    </rPh>
    <rPh sb="57" eb="59">
      <t>クウカン</t>
    </rPh>
    <rPh sb="60" eb="62">
      <t>カクホ</t>
    </rPh>
    <rPh sb="67" eb="69">
      <t>コウジ</t>
    </rPh>
    <rPh sb="71" eb="74">
      <t>グタイテキ</t>
    </rPh>
    <rPh sb="84" eb="86">
      <t>テッキョ</t>
    </rPh>
    <rPh sb="86" eb="87">
      <t>オヨ</t>
    </rPh>
    <rPh sb="88" eb="90">
      <t>シンセツ</t>
    </rPh>
    <rPh sb="90" eb="92">
      <t>コウジ</t>
    </rPh>
    <rPh sb="93" eb="94">
      <t>イ</t>
    </rPh>
    <rPh sb="94" eb="95">
      <t>グチ</t>
    </rPh>
    <rPh sb="96" eb="97">
      <t>ハバ</t>
    </rPh>
    <rPh sb="98" eb="99">
      <t>ヒロ</t>
    </rPh>
    <rPh sb="101" eb="103">
      <t>コウジ</t>
    </rPh>
    <rPh sb="107" eb="108">
      <t>ナイ</t>
    </rPh>
    <rPh sb="109" eb="111">
      <t>ダンサ</t>
    </rPh>
    <rPh sb="115" eb="117">
      <t>コウジ</t>
    </rPh>
    <phoneticPr fontId="26"/>
  </si>
  <si>
    <t>36～43</t>
    <phoneticPr fontId="26"/>
  </si>
  <si>
    <t>電気工事</t>
    <rPh sb="0" eb="2">
      <t>デンキ</t>
    </rPh>
    <rPh sb="2" eb="4">
      <t>コウジ</t>
    </rPh>
    <phoneticPr fontId="26"/>
  </si>
  <si>
    <t>上記工事を行うことにより発生する、便器(便器洗浄ボタン含む)に電気を供給するための工事。内容はコンセントの移設工事.。
施工箇所及び施工数については平面図○○を参照。</t>
    <rPh sb="0" eb="2">
      <t>ジョウキ</t>
    </rPh>
    <rPh sb="2" eb="4">
      <t>コウジ</t>
    </rPh>
    <rPh sb="5" eb="6">
      <t>オコナ</t>
    </rPh>
    <rPh sb="12" eb="14">
      <t>ハッセイ</t>
    </rPh>
    <rPh sb="17" eb="19">
      <t>ベンキ</t>
    </rPh>
    <rPh sb="20" eb="22">
      <t>ベンキ</t>
    </rPh>
    <rPh sb="22" eb="24">
      <t>センジョウ</t>
    </rPh>
    <rPh sb="27" eb="28">
      <t>フク</t>
    </rPh>
    <rPh sb="31" eb="33">
      <t>デンキ</t>
    </rPh>
    <rPh sb="34" eb="36">
      <t>キョウキュウ</t>
    </rPh>
    <rPh sb="41" eb="43">
      <t>コウジ</t>
    </rPh>
    <rPh sb="44" eb="46">
      <t>ナイヨウ</t>
    </rPh>
    <rPh sb="53" eb="55">
      <t>イセツ</t>
    </rPh>
    <rPh sb="55" eb="57">
      <t>コウジ</t>
    </rPh>
    <rPh sb="60" eb="62">
      <t>セコウ</t>
    </rPh>
    <rPh sb="62" eb="64">
      <t>カショ</t>
    </rPh>
    <rPh sb="64" eb="65">
      <t>オヨ</t>
    </rPh>
    <rPh sb="66" eb="68">
      <t>セコウ</t>
    </rPh>
    <rPh sb="68" eb="69">
      <t>スウ</t>
    </rPh>
    <rPh sb="74" eb="77">
      <t>ヘイメンズ</t>
    </rPh>
    <rPh sb="80" eb="82">
      <t>サンショウ</t>
    </rPh>
    <phoneticPr fontId="26"/>
  </si>
  <si>
    <t>44～…</t>
    <phoneticPr fontId="26"/>
  </si>
  <si>
    <t>アスベスト対策工事</t>
  </si>
  <si>
    <t>1～35</t>
    <phoneticPr fontId="26"/>
  </si>
  <si>
    <t>■館3階天井のアスベスト除去工事を行うための足場を設置する工事。</t>
    <rPh sb="1" eb="2">
      <t>カン</t>
    </rPh>
    <rPh sb="3" eb="4">
      <t>カイ</t>
    </rPh>
    <rPh sb="4" eb="6">
      <t>テンジョウ</t>
    </rPh>
    <rPh sb="12" eb="14">
      <t>ジョキョ</t>
    </rPh>
    <rPh sb="14" eb="16">
      <t>コウジ</t>
    </rPh>
    <rPh sb="17" eb="18">
      <t>オコナ</t>
    </rPh>
    <rPh sb="22" eb="24">
      <t>アシバ</t>
    </rPh>
    <rPh sb="25" eb="27">
      <t>セッチ</t>
    </rPh>
    <rPh sb="29" eb="31">
      <t>コウジ</t>
    </rPh>
    <phoneticPr fontId="26"/>
  </si>
  <si>
    <t>36～56</t>
    <phoneticPr fontId="26"/>
  </si>
  <si>
    <t>■館3階天井のアスベスト除去工事を行う際に必要となる解体撤去工事。</t>
    <rPh sb="1" eb="2">
      <t>カン</t>
    </rPh>
    <rPh sb="3" eb="4">
      <t>カイ</t>
    </rPh>
    <rPh sb="4" eb="6">
      <t>テンジョウ</t>
    </rPh>
    <rPh sb="12" eb="14">
      <t>ジョキョ</t>
    </rPh>
    <rPh sb="14" eb="16">
      <t>コウジ</t>
    </rPh>
    <rPh sb="17" eb="18">
      <t>オコナ</t>
    </rPh>
    <rPh sb="19" eb="20">
      <t>サイ</t>
    </rPh>
    <rPh sb="21" eb="23">
      <t>ヒツヨウ</t>
    </rPh>
    <rPh sb="26" eb="28">
      <t>カイタイ</t>
    </rPh>
    <rPh sb="28" eb="30">
      <t>テッキョ</t>
    </rPh>
    <rPh sb="30" eb="32">
      <t>コウジ</t>
    </rPh>
    <phoneticPr fontId="26"/>
  </si>
  <si>
    <t>57～80</t>
    <phoneticPr fontId="26"/>
  </si>
  <si>
    <t>アスベスト除去工事</t>
    <rPh sb="5" eb="7">
      <t>ジョキョ</t>
    </rPh>
    <rPh sb="7" eb="9">
      <t>コウジ</t>
    </rPh>
    <phoneticPr fontId="26"/>
  </si>
  <si>
    <t>■館3階天井のアスベストを含む建材を除去するための工事。
70～80はアスベストを処分するために係る経費。</t>
    <rPh sb="13" eb="14">
      <t>フク</t>
    </rPh>
    <rPh sb="15" eb="17">
      <t>ケンザイ</t>
    </rPh>
    <rPh sb="18" eb="20">
      <t>ジョキョ</t>
    </rPh>
    <rPh sb="25" eb="27">
      <t>コウジ</t>
    </rPh>
    <rPh sb="41" eb="43">
      <t>ショブン</t>
    </rPh>
    <rPh sb="48" eb="49">
      <t>カカ</t>
    </rPh>
    <rPh sb="50" eb="52">
      <t>ケイヒ</t>
    </rPh>
    <phoneticPr fontId="26"/>
  </si>
  <si>
    <t>エコキャンパス推進事業</t>
  </si>
  <si>
    <t>●●学校×棟◯◯◯工事</t>
    <rPh sb="2" eb="4">
      <t>ガッコウ</t>
    </rPh>
    <rPh sb="5" eb="6">
      <t>トウ</t>
    </rPh>
    <rPh sb="9" eb="11">
      <t>コウジ</t>
    </rPh>
    <phoneticPr fontId="26"/>
  </si>
  <si>
    <t>トイレ改修工事</t>
    <rPh sb="3" eb="5">
      <t>カイシュウ</t>
    </rPh>
    <rPh sb="5" eb="7">
      <t>コウジ</t>
    </rPh>
    <phoneticPr fontId="26"/>
  </si>
  <si>
    <t>×館の2階、4階、5階の男子トイレと女子トイレに設置された既存和便器を節水型洋便器へ更新する工事。
番号「18～25」の「配水管・給水管工事」については和便器に接続されていた給水管及び配水管を洋便器用の給水管及び配水管へ取り換える工事。
番号「28」の「タイル貼り工事」については和便器を取り外し、洋便器を取り付ける際に解体部を埋没させた工事の後、タイル貼りで表面を整える工事。
施工箇所及び施工数については平面図１～3を参照。</t>
    <rPh sb="1" eb="2">
      <t>カン</t>
    </rPh>
    <rPh sb="4" eb="5">
      <t>カイ</t>
    </rPh>
    <rPh sb="7" eb="8">
      <t>カイ</t>
    </rPh>
    <rPh sb="10" eb="11">
      <t>カイ</t>
    </rPh>
    <rPh sb="12" eb="14">
      <t>ダンシ</t>
    </rPh>
    <rPh sb="18" eb="20">
      <t>ジョシ</t>
    </rPh>
    <rPh sb="24" eb="26">
      <t>セッチ</t>
    </rPh>
    <rPh sb="29" eb="31">
      <t>キゾン</t>
    </rPh>
    <rPh sb="31" eb="32">
      <t>ワ</t>
    </rPh>
    <rPh sb="32" eb="34">
      <t>ベンキ</t>
    </rPh>
    <rPh sb="35" eb="38">
      <t>セッスイガタ</t>
    </rPh>
    <rPh sb="38" eb="39">
      <t>ヨウ</t>
    </rPh>
    <rPh sb="39" eb="41">
      <t>ベンキ</t>
    </rPh>
    <rPh sb="42" eb="44">
      <t>コウシン</t>
    </rPh>
    <rPh sb="46" eb="48">
      <t>コウジ</t>
    </rPh>
    <rPh sb="50" eb="52">
      <t>バンゴウ</t>
    </rPh>
    <rPh sb="76" eb="77">
      <t>ワ</t>
    </rPh>
    <rPh sb="77" eb="79">
      <t>ベンキ</t>
    </rPh>
    <rPh sb="80" eb="82">
      <t>セツゾク</t>
    </rPh>
    <rPh sb="87" eb="90">
      <t>キュウスイカン</t>
    </rPh>
    <rPh sb="90" eb="91">
      <t>オヨ</t>
    </rPh>
    <rPh sb="92" eb="95">
      <t>ハイスイカン</t>
    </rPh>
    <rPh sb="96" eb="97">
      <t>ヨウ</t>
    </rPh>
    <rPh sb="97" eb="99">
      <t>ベンキ</t>
    </rPh>
    <rPh sb="99" eb="100">
      <t>ヨウ</t>
    </rPh>
    <rPh sb="101" eb="104">
      <t>キュウスイカン</t>
    </rPh>
    <rPh sb="104" eb="105">
      <t>オヨ</t>
    </rPh>
    <rPh sb="106" eb="109">
      <t>ハイスイカン</t>
    </rPh>
    <rPh sb="110" eb="111">
      <t>ト</t>
    </rPh>
    <rPh sb="112" eb="113">
      <t>カ</t>
    </rPh>
    <rPh sb="115" eb="117">
      <t>コウジ</t>
    </rPh>
    <rPh sb="119" eb="121">
      <t>バンゴウ</t>
    </rPh>
    <rPh sb="140" eb="141">
      <t>ワ</t>
    </rPh>
    <rPh sb="141" eb="143">
      <t>ベンキ</t>
    </rPh>
    <rPh sb="144" eb="145">
      <t>ト</t>
    </rPh>
    <rPh sb="146" eb="147">
      <t>ハズ</t>
    </rPh>
    <rPh sb="149" eb="150">
      <t>ヨウ</t>
    </rPh>
    <rPh sb="150" eb="152">
      <t>ベンキ</t>
    </rPh>
    <rPh sb="153" eb="154">
      <t>ト</t>
    </rPh>
    <rPh sb="155" eb="156">
      <t>ツ</t>
    </rPh>
    <rPh sb="158" eb="159">
      <t>サイ</t>
    </rPh>
    <rPh sb="160" eb="162">
      <t>カイタイ</t>
    </rPh>
    <rPh sb="162" eb="163">
      <t>ブ</t>
    </rPh>
    <rPh sb="164" eb="166">
      <t>マイボツ</t>
    </rPh>
    <rPh sb="169" eb="171">
      <t>コウジ</t>
    </rPh>
    <rPh sb="172" eb="173">
      <t>アト</t>
    </rPh>
    <rPh sb="177" eb="178">
      <t>バ</t>
    </rPh>
    <rPh sb="180" eb="182">
      <t>ヒョウメン</t>
    </rPh>
    <rPh sb="183" eb="184">
      <t>トトノ</t>
    </rPh>
    <rPh sb="186" eb="188">
      <t>コウジ</t>
    </rPh>
    <rPh sb="190" eb="192">
      <t>セコウ</t>
    </rPh>
    <rPh sb="192" eb="194">
      <t>カショ</t>
    </rPh>
    <rPh sb="194" eb="195">
      <t>オヨ</t>
    </rPh>
    <rPh sb="196" eb="198">
      <t>セコウ</t>
    </rPh>
    <rPh sb="198" eb="199">
      <t>スウ</t>
    </rPh>
    <rPh sb="204" eb="207">
      <t>ヘイメンズ</t>
    </rPh>
    <rPh sb="211" eb="213">
      <t>サンショウ</t>
    </rPh>
    <phoneticPr fontId="26"/>
  </si>
  <si>
    <t>太陽光発電設置工事</t>
    <rPh sb="0" eb="3">
      <t>タイヨウコウ</t>
    </rPh>
    <rPh sb="3" eb="5">
      <t>ハツデン</t>
    </rPh>
    <rPh sb="5" eb="7">
      <t>セッチ</t>
    </rPh>
    <rPh sb="7" eb="9">
      <t>コウジ</t>
    </rPh>
    <phoneticPr fontId="26"/>
  </si>
  <si>
    <t>×棟の屋上に太陽光電池モジュール（X枚）を設置する工事。
番号「40」の「◯◯」については太陽光パネルを設置するにあたり、～～が発生することから、△△するために必要な工事。
施工箇所及び施工数については平面図1を参照。</t>
    <rPh sb="1" eb="2">
      <t>トウ</t>
    </rPh>
    <rPh sb="3" eb="5">
      <t>オクジョウ</t>
    </rPh>
    <rPh sb="6" eb="9">
      <t>タイヨウコウ</t>
    </rPh>
    <rPh sb="9" eb="11">
      <t>デンチ</t>
    </rPh>
    <rPh sb="18" eb="19">
      <t>マイ</t>
    </rPh>
    <rPh sb="21" eb="23">
      <t>セッチ</t>
    </rPh>
    <rPh sb="25" eb="27">
      <t>コウジ</t>
    </rPh>
    <rPh sb="29" eb="31">
      <t>バンゴウ</t>
    </rPh>
    <rPh sb="45" eb="48">
      <t>タイヨウコウ</t>
    </rPh>
    <rPh sb="52" eb="54">
      <t>セッチ</t>
    </rPh>
    <rPh sb="64" eb="66">
      <t>ハッセイ</t>
    </rPh>
    <rPh sb="80" eb="82">
      <t>ヒツヨウ</t>
    </rPh>
    <rPh sb="83" eb="85">
      <t>コウジ</t>
    </rPh>
    <rPh sb="87" eb="89">
      <t>セコウ</t>
    </rPh>
    <rPh sb="89" eb="91">
      <t>カショ</t>
    </rPh>
    <rPh sb="91" eb="92">
      <t>オヨ</t>
    </rPh>
    <rPh sb="93" eb="95">
      <t>セコウ</t>
    </rPh>
    <rPh sb="95" eb="96">
      <t>スウ</t>
    </rPh>
    <rPh sb="101" eb="104">
      <t>ヘイメンズ</t>
    </rPh>
    <rPh sb="106" eb="108">
      <t>サンショウ</t>
    </rPh>
    <phoneticPr fontId="26"/>
  </si>
  <si>
    <t>施設環境改善整備事業</t>
  </si>
  <si>
    <t>空調設備設置工事</t>
    <rPh sb="0" eb="2">
      <t>クウチョウ</t>
    </rPh>
    <rPh sb="2" eb="4">
      <t>セツビ</t>
    </rPh>
    <rPh sb="4" eb="6">
      <t>セッチ</t>
    </rPh>
    <rPh sb="6" eb="8">
      <t>コウジ</t>
    </rPh>
    <phoneticPr fontId="26"/>
  </si>
  <si>
    <t>・・・・・・・</t>
    <phoneticPr fontId="26"/>
  </si>
  <si>
    <t>（参考）共通様式</t>
    <rPh sb="1" eb="3">
      <t>サンコウ</t>
    </rPh>
    <rPh sb="4" eb="6">
      <t>キョウツウ</t>
    </rPh>
    <rPh sb="6" eb="8">
      <t>ヨウシキ</t>
    </rPh>
    <phoneticPr fontId="10"/>
  </si>
  <si>
    <t>学校法人等名</t>
    <rPh sb="4" eb="5">
      <t>トウ</t>
    </rPh>
    <phoneticPr fontId="10"/>
  </si>
  <si>
    <t>学校法人●●●</t>
    <phoneticPr fontId="10"/>
  </si>
  <si>
    <t>●●●学校</t>
    <phoneticPr fontId="10"/>
  </si>
  <si>
    <t>耐震点検業者・設計業者・施工業者</t>
  </si>
  <si>
    <t>○○○</t>
    <phoneticPr fontId="10"/>
  </si>
  <si>
    <t>＊＊＊＊＊＊</t>
    <phoneticPr fontId="10"/>
  </si>
  <si>
    <t>△△△</t>
    <phoneticPr fontId="10"/>
  </si>
  <si>
    <t>□□□</t>
    <phoneticPr fontId="10"/>
  </si>
  <si>
    <t>採択業者の選択理由について、記載すること。
（例）　○○○が一番安価であったため。</t>
    <rPh sb="0" eb="2">
      <t>サイタク</t>
    </rPh>
    <rPh sb="2" eb="4">
      <t>ギョウシャ</t>
    </rPh>
    <rPh sb="5" eb="7">
      <t>センタク</t>
    </rPh>
    <rPh sb="7" eb="9">
      <t>リユウ</t>
    </rPh>
    <rPh sb="14" eb="16">
      <t>キサイ</t>
    </rPh>
    <rPh sb="24" eb="25">
      <t>レイ</t>
    </rPh>
    <rPh sb="31" eb="33">
      <t>イチバン</t>
    </rPh>
    <rPh sb="33" eb="35">
      <t>アンカ</t>
    </rPh>
    <phoneticPr fontId="10"/>
  </si>
  <si>
    <t>○○学園</t>
    <rPh sb="2" eb="4">
      <t>ガクエン</t>
    </rPh>
    <phoneticPr fontId="10"/>
  </si>
  <si>
    <t>○○○○専門学校</t>
    <rPh sb="4" eb="8">
      <t>センモンガッコウ</t>
    </rPh>
    <phoneticPr fontId="10"/>
  </si>
  <si>
    <r>
      <t>「①当該装置等の必要性及び教育カリキュラム上での</t>
    </r>
    <r>
      <rPr>
        <b/>
        <sz val="11"/>
        <color theme="1"/>
        <rFont val="ＭＳ Ｐゴシック"/>
        <family val="3"/>
        <charset val="128"/>
        <scheme val="minor"/>
      </rPr>
      <t>具体的な</t>
    </r>
    <r>
      <rPr>
        <sz val="11"/>
        <color theme="1"/>
        <rFont val="ＭＳ Ｐゴシック"/>
        <family val="3"/>
        <charset val="128"/>
        <scheme val="minor"/>
      </rPr>
      <t>使用方法」、「②（申請数量が</t>
    </r>
    <r>
      <rPr>
        <b/>
        <sz val="11"/>
        <color theme="1"/>
        <rFont val="ＭＳ Ｐゴシック"/>
        <family val="3"/>
        <charset val="128"/>
        <scheme val="minor"/>
      </rPr>
      <t>２以上</t>
    </r>
    <r>
      <rPr>
        <sz val="11"/>
        <color theme="1"/>
        <rFont val="ＭＳ Ｐゴシック"/>
        <family val="3"/>
        <charset val="128"/>
        <scheme val="minor"/>
      </rPr>
      <t>となるとき）申請された数量の根拠」をそれぞれの回答欄へ御回答ください。</t>
    </r>
    <rPh sb="2" eb="4">
      <t>トウガイ</t>
    </rPh>
    <rPh sb="4" eb="6">
      <t>ソウチ</t>
    </rPh>
    <rPh sb="6" eb="7">
      <t>トウ</t>
    </rPh>
    <rPh sb="8" eb="11">
      <t>ヒツヨウセイ</t>
    </rPh>
    <rPh sb="11" eb="12">
      <t>オヨ</t>
    </rPh>
    <rPh sb="13" eb="15">
      <t>キョウイク</t>
    </rPh>
    <rPh sb="21" eb="22">
      <t>ジョウ</t>
    </rPh>
    <rPh sb="24" eb="27">
      <t>グタイテキ</t>
    </rPh>
    <rPh sb="28" eb="30">
      <t>シヨウ</t>
    </rPh>
    <rPh sb="30" eb="32">
      <t>ホウホウ</t>
    </rPh>
    <rPh sb="37" eb="41">
      <t>シンセイスウリョウ</t>
    </rPh>
    <rPh sb="43" eb="45">
      <t>イジョウ</t>
    </rPh>
    <rPh sb="51" eb="53">
      <t>シンセイ</t>
    </rPh>
    <rPh sb="56" eb="58">
      <t>スウリョウ</t>
    </rPh>
    <rPh sb="59" eb="61">
      <t>コンキョ</t>
    </rPh>
    <rPh sb="68" eb="70">
      <t>カイトウ</t>
    </rPh>
    <rPh sb="70" eb="71">
      <t>ラン</t>
    </rPh>
    <rPh sb="72" eb="75">
      <t>ゴカイトウ</t>
    </rPh>
    <phoneticPr fontId="26"/>
  </si>
  <si>
    <t>57～…</t>
    <phoneticPr fontId="26"/>
  </si>
  <si>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26"/>
  </si>
  <si>
    <r>
      <t>「①当該装置等の必要性及び教育カリキュラム上での</t>
    </r>
    <r>
      <rPr>
        <b/>
        <sz val="12"/>
        <color theme="1"/>
        <rFont val="ＭＳ Ｐゴシック"/>
        <family val="3"/>
        <charset val="128"/>
        <scheme val="minor"/>
      </rPr>
      <t>具体的な</t>
    </r>
    <r>
      <rPr>
        <sz val="12"/>
        <color theme="1"/>
        <rFont val="ＭＳ Ｐゴシック"/>
        <family val="2"/>
        <charset val="128"/>
        <scheme val="minor"/>
      </rPr>
      <t>使用方法」、「②（申請数量が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となる時）申請された数量の根拠」をそれぞれの回答欄へご回答ください。</t>
    </r>
    <rPh sb="37" eb="41">
      <t>シンセイスウリョウ</t>
    </rPh>
    <rPh sb="43" eb="45">
      <t>イジョウ</t>
    </rPh>
    <rPh sb="48" eb="49">
      <t>トキ</t>
    </rPh>
    <phoneticPr fontId="26"/>
  </si>
  <si>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26"/>
  </si>
  <si>
    <r>
      <t>「各工事（品目）における避難経路の確保等との関連性」の説明
（各工事（品目）が、避難経路の確保等防災機能強化の観点からどのように関連があるのか、どうして必要となるのか、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4" eb="25">
      <t>セイ</t>
    </rPh>
    <rPh sb="27" eb="29">
      <t>セツメイ</t>
    </rPh>
    <rPh sb="31" eb="32">
      <t>カク</t>
    </rPh>
    <rPh sb="32" eb="34">
      <t>コウジ</t>
    </rPh>
    <rPh sb="35" eb="37">
      <t>ヒンモク</t>
    </rPh>
    <rPh sb="40" eb="44">
      <t>ヒナンケイロ</t>
    </rPh>
    <rPh sb="45" eb="48">
      <t>カクホトウ</t>
    </rPh>
    <rPh sb="48" eb="52">
      <t>ボウサイキノウ</t>
    </rPh>
    <rPh sb="52" eb="54">
      <t>キョウカ</t>
    </rPh>
    <rPh sb="55" eb="57">
      <t>カンテン</t>
    </rPh>
    <rPh sb="64" eb="66">
      <t>カンレン</t>
    </rPh>
    <rPh sb="76" eb="78">
      <t>ヒツヨウ</t>
    </rPh>
    <rPh sb="84" eb="87">
      <t>グタイテキ</t>
    </rPh>
    <rPh sb="88" eb="90">
      <t>ショウサイ</t>
    </rPh>
    <rPh sb="91" eb="93">
      <t>キサイ</t>
    </rPh>
    <phoneticPr fontId="26"/>
  </si>
  <si>
    <r>
      <t>「各工事（品目）におけるバリアフリー化との関連性」の説明
（各工事（品目）が、学校施設のバリアフリー化という観点からどのように関連があるのか、どうして必要となるのか、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3" eb="24">
      <t>セイ</t>
    </rPh>
    <rPh sb="26" eb="28">
      <t>セツメイ</t>
    </rPh>
    <rPh sb="30" eb="31">
      <t>カク</t>
    </rPh>
    <rPh sb="31" eb="33">
      <t>コウジ</t>
    </rPh>
    <rPh sb="34" eb="36">
      <t>ヒンモク</t>
    </rPh>
    <rPh sb="39" eb="43">
      <t>ガッコウシセツ</t>
    </rPh>
    <rPh sb="50" eb="51">
      <t>カ</t>
    </rPh>
    <rPh sb="54" eb="56">
      <t>カンテン</t>
    </rPh>
    <rPh sb="63" eb="65">
      <t>カンレン</t>
    </rPh>
    <rPh sb="75" eb="77">
      <t>ヒツヨウ</t>
    </rPh>
    <rPh sb="83" eb="86">
      <t>グタイテキ</t>
    </rPh>
    <rPh sb="87" eb="89">
      <t>ショウサイ</t>
    </rPh>
    <rPh sb="90" eb="92">
      <t>キサイ</t>
    </rPh>
    <phoneticPr fontId="26"/>
  </si>
  <si>
    <r>
      <t>「各工事（品目）におけるアスベスト対策との関連性」の説明
（各工事（品目）が、学校施設のアスベスト対策の推進という観点からどのように関連があるのか、どうして必要となるのか、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17" eb="19">
      <t>タイサク</t>
    </rPh>
    <rPh sb="23" eb="24">
      <t>セイ</t>
    </rPh>
    <rPh sb="26" eb="28">
      <t>セツメイ</t>
    </rPh>
    <rPh sb="30" eb="31">
      <t>カク</t>
    </rPh>
    <rPh sb="31" eb="33">
      <t>コウジ</t>
    </rPh>
    <rPh sb="34" eb="36">
      <t>ヒンモク</t>
    </rPh>
    <rPh sb="39" eb="43">
      <t>ガッコウシセツ</t>
    </rPh>
    <rPh sb="49" eb="51">
      <t>タイサク</t>
    </rPh>
    <rPh sb="52" eb="54">
      <t>スイシン</t>
    </rPh>
    <rPh sb="57" eb="59">
      <t>カンテン</t>
    </rPh>
    <rPh sb="66" eb="68">
      <t>カンレン</t>
    </rPh>
    <rPh sb="78" eb="80">
      <t>ヒツヨウ</t>
    </rPh>
    <rPh sb="86" eb="89">
      <t>グタイテキ</t>
    </rPh>
    <rPh sb="90" eb="92">
      <t>ショウサイ</t>
    </rPh>
    <rPh sb="93" eb="95">
      <t>キサイ</t>
    </rPh>
    <phoneticPr fontId="26"/>
  </si>
  <si>
    <r>
      <t>「各工事（品目）における学校施設のエコキャンパス化との関連性」の説明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となる時）申請された数量の根拠」をそれぞれ「学校施設のエコキャンパス化を行う上でどのように関連があるのか、どうして必要なのか」と言う観点で、具体的に回答欄へご回答ください。</t>
    </r>
    <rPh sb="12" eb="16">
      <t>ガッコウシセツ</t>
    </rPh>
    <rPh sb="24" eb="25">
      <t>カ</t>
    </rPh>
    <rPh sb="45" eb="48">
      <t>グタイテキ</t>
    </rPh>
    <rPh sb="69" eb="73">
      <t>シンセイスウリョウ</t>
    </rPh>
    <rPh sb="75" eb="77">
      <t>イジョウ</t>
    </rPh>
    <rPh sb="80" eb="81">
      <t>トキ</t>
    </rPh>
    <rPh sb="99" eb="103">
      <t>ガッコウシセツ</t>
    </rPh>
    <rPh sb="111" eb="112">
      <t>カ</t>
    </rPh>
    <rPh sb="113" eb="114">
      <t>オコナ</t>
    </rPh>
    <rPh sb="115" eb="116">
      <t>ウエ</t>
    </rPh>
    <rPh sb="122" eb="124">
      <t>カンレン</t>
    </rPh>
    <rPh sb="134" eb="136">
      <t>ヒツヨウ</t>
    </rPh>
    <rPh sb="141" eb="142">
      <t>イ</t>
    </rPh>
    <rPh sb="143" eb="145">
      <t>カンテン</t>
    </rPh>
    <rPh sb="147" eb="150">
      <t>グタイテキ</t>
    </rPh>
    <phoneticPr fontId="26"/>
  </si>
  <si>
    <r>
      <t>「各工事（品目）における熱中症対策等との関連性」の説明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となる時）申請された数量の根拠」をそれぞれ「熱中症対策等を行う上でどのように関連があるのか、どうして必要なのか」と言う観点で、具体的に回答欄へご回答ください。</t>
    </r>
    <rPh sb="12" eb="17">
      <t>ネッチュウショウタイサク</t>
    </rPh>
    <rPh sb="17" eb="18">
      <t>トウ</t>
    </rPh>
    <rPh sb="38" eb="41">
      <t>グタイテキ</t>
    </rPh>
    <rPh sb="62" eb="66">
      <t>シンセイスウリョウ</t>
    </rPh>
    <rPh sb="68" eb="70">
      <t>イジョウ</t>
    </rPh>
    <rPh sb="73" eb="74">
      <t>トキ</t>
    </rPh>
    <rPh sb="92" eb="97">
      <t>ネッチュウショウタイサク</t>
    </rPh>
    <rPh sb="97" eb="98">
      <t>トウ</t>
    </rPh>
    <rPh sb="99" eb="100">
      <t>オコナ</t>
    </rPh>
    <rPh sb="101" eb="102">
      <t>ウエ</t>
    </rPh>
    <rPh sb="108" eb="110">
      <t>カンレン</t>
    </rPh>
    <rPh sb="120" eb="122">
      <t>ヒツヨウ</t>
    </rPh>
    <rPh sb="127" eb="128">
      <t>イ</t>
    </rPh>
    <rPh sb="129" eb="131">
      <t>カンテン</t>
    </rPh>
    <rPh sb="133" eb="136">
      <t>グタイテキ</t>
    </rPh>
    <phoneticPr fontId="26"/>
  </si>
  <si>
    <t>×館の2階○室に空調換気設備を新たに設置するする工事。
番号「18～25」の「△△工事」については○○○のために必要不可欠な工事。
施工箇所及び施工数については平面図１～3を参照。</t>
    <rPh sb="1" eb="2">
      <t>カン</t>
    </rPh>
    <rPh sb="4" eb="5">
      <t>カイ</t>
    </rPh>
    <rPh sb="6" eb="7">
      <t>シツ</t>
    </rPh>
    <rPh sb="8" eb="10">
      <t>クウチョウ</t>
    </rPh>
    <rPh sb="10" eb="12">
      <t>カンキ</t>
    </rPh>
    <rPh sb="12" eb="14">
      <t>セツビ</t>
    </rPh>
    <rPh sb="15" eb="16">
      <t>アラ</t>
    </rPh>
    <rPh sb="18" eb="20">
      <t>セッチ</t>
    </rPh>
    <rPh sb="24" eb="26">
      <t>コウジ</t>
    </rPh>
    <rPh sb="28" eb="30">
      <t>バンゴウ</t>
    </rPh>
    <rPh sb="56" eb="58">
      <t>ヒツヨウ</t>
    </rPh>
    <rPh sb="58" eb="61">
      <t>フカケツ</t>
    </rPh>
    <rPh sb="62" eb="64">
      <t>コウジ</t>
    </rPh>
    <rPh sb="66" eb="68">
      <t>セコウ</t>
    </rPh>
    <rPh sb="68" eb="70">
      <t>カショ</t>
    </rPh>
    <rPh sb="70" eb="71">
      <t>オヨ</t>
    </rPh>
    <rPh sb="72" eb="74">
      <t>セコウ</t>
    </rPh>
    <rPh sb="74" eb="75">
      <t>スウ</t>
    </rPh>
    <rPh sb="80" eb="83">
      <t>ヘイメンズ</t>
    </rPh>
    <rPh sb="87" eb="89">
      <t>サンショウ</t>
    </rPh>
    <phoneticPr fontId="26"/>
  </si>
  <si>
    <t>専修学校の耐震化状況（令和6年5月1日時点）</t>
    <rPh sb="11" eb="12">
      <t>レイ</t>
    </rPh>
    <rPh sb="12" eb="13">
      <t>ワ</t>
    </rPh>
    <rPh sb="14" eb="15">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</si>
</sst>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quot;△ &quot;#,##0"/>
    <numFmt numFmtId="178" formatCode="#,##0_);[Red]\(#,##0\)"/>
    <numFmt numFmtId="179" formatCode="#,##0_ "/>
    <numFmt numFmtId="180" formatCode="#,##0&quot;円&quot;"/>
    <numFmt numFmtId="181" formatCode="#,##0;&quot;▲ &quot;#,##0"/>
    <numFmt numFmtId="182" formatCode="#,##0_ ;[Red]\-#,##0\ "/>
    <numFmt numFmtId="183" formatCode="#,##0&quot;棟&quot;;[Red]\-#,##0&quot;棟&quot;"/>
    <numFmt numFmtId="184" formatCode="#,##0.00&quot;㎡&quot;;[Red]\-#,##0.00&quot;㎡&quot;"/>
    <numFmt numFmtId="185" formatCode="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font>
    <font>
      <sz val="12"/>
      <name val="ＭＳ ゴシック"/>
      <family val="3"/>
      <charset val="128"/>
    </font>
    <font>
      <b/>
      <sz val="9"/>
      <color indexed="81"/>
      <name val="MS P ゴシック"/>
      <family val="3"/>
      <charset val="128"/>
    </font>
    <font>
      <sz val="11"/>
      <name val="ＭＳ Ｐ明朝"/>
      <family val="1"/>
      <charset val="128"/>
    </font>
    <font>
      <b/>
      <sz val="12"/>
      <name val="ＭＳ Ｐゴシック"/>
      <family val="3"/>
      <charset val="128"/>
    </font>
    <font>
      <b/>
      <sz val="16"/>
      <name val="ＭＳ Ｐ明朝"/>
      <family val="1"/>
      <charset val="128"/>
    </font>
    <font>
      <sz val="11"/>
      <color indexed="10"/>
      <name val="ＭＳ Ｐ明朝"/>
      <family val="1"/>
      <charset val="128"/>
    </font>
    <font>
      <sz val="9"/>
      <name val="ＭＳ Ｐ明朝"/>
      <family val="1"/>
      <charset val="128"/>
    </font>
    <font>
      <b/>
      <sz val="11"/>
      <color indexed="8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sz val="10"/>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sz val="10"/>
      <name val="ＭＳ Ｐ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9"/>
      <color indexed="81"/>
      <name val="MS P ゴシック"/>
      <family val="3"/>
      <charset val="128"/>
    </font>
    <font>
      <b/>
      <sz val="20"/>
      <color theme="1"/>
      <name val="ＭＳ Ｐゴシック"/>
      <family val="3"/>
      <charset val="128"/>
      <scheme val="minor"/>
    </font>
    <font>
      <sz val="11"/>
      <color rgb="FFFF0000"/>
      <name val="ＭＳ 明朝"/>
      <family val="1"/>
      <charset val="128"/>
    </font>
    <font>
      <sz val="11"/>
      <color indexed="10"/>
      <name val="ＭＳ 明朝"/>
      <family val="1"/>
      <charset val="128"/>
    </font>
    <font>
      <b/>
      <sz val="11"/>
      <name val="ＭＳ Ｐゴシック"/>
      <family val="3"/>
      <charset val="128"/>
    </font>
    <font>
      <sz val="12"/>
      <color theme="1"/>
      <name val="ＭＳ Ｐゴシック"/>
      <family val="2"/>
      <charset val="128"/>
      <scheme val="minor"/>
    </font>
    <font>
      <b/>
      <sz val="11"/>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top/>
      <bottom style="mediumDashed">
        <color indexed="64"/>
      </bottom>
      <diagonal/>
    </border>
    <border>
      <left/>
      <right/>
      <top style="mediumDashed">
        <color auto="1"/>
      </top>
      <bottom/>
      <diagonal/>
    </border>
  </borders>
  <cellStyleXfs count="15">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38" fontId="24" fillId="0" borderId="0" applyFont="0" applyFill="0" applyBorder="0" applyAlignment="0" applyProtection="0">
      <alignment vertical="center"/>
    </xf>
    <xf numFmtId="0" fontId="7" fillId="0" borderId="0">
      <alignment vertical="center"/>
    </xf>
    <xf numFmtId="0" fontId="7" fillId="0" borderId="0">
      <alignment vertical="center"/>
    </xf>
    <xf numFmtId="9" fontId="9" fillId="0" borderId="0" applyFont="0" applyFill="0" applyBorder="0" applyAlignment="0" applyProtection="0">
      <alignment vertical="center"/>
    </xf>
    <xf numFmtId="0" fontId="6" fillId="0" borderId="0">
      <alignment vertical="center"/>
    </xf>
    <xf numFmtId="0" fontId="3" fillId="0" borderId="0">
      <alignment vertical="center"/>
    </xf>
  </cellStyleXfs>
  <cellXfs count="688">
    <xf numFmtId="0" fontId="0" fillId="0" borderId="0" xfId="0">
      <alignment vertical="center"/>
    </xf>
    <xf numFmtId="0" fontId="16" fillId="0" borderId="0" xfId="1" applyFont="1" applyAlignment="1">
      <alignment vertical="center"/>
    </xf>
    <xf numFmtId="0" fontId="8" fillId="0" borderId="0" xfId="2">
      <alignment vertical="center"/>
    </xf>
    <xf numFmtId="0" fontId="11" fillId="0" borderId="0" xfId="1" applyFont="1" applyAlignment="1">
      <alignment vertical="center"/>
    </xf>
    <xf numFmtId="12" fontId="8" fillId="0" borderId="0" xfId="2" applyNumberFormat="1">
      <alignment vertical="center"/>
    </xf>
    <xf numFmtId="0" fontId="18" fillId="0" borderId="0" xfId="0" applyFont="1">
      <alignment vertical="center"/>
    </xf>
    <xf numFmtId="0" fontId="18" fillId="0" borderId="0" xfId="0" applyFont="1" applyAlignment="1">
      <alignment horizontal="right" vertical="center"/>
    </xf>
    <xf numFmtId="0" fontId="11" fillId="0" borderId="37" xfId="0" applyFont="1" applyBorder="1" applyAlignment="1">
      <alignment horizontal="distributed" vertical="center" justifyLastLine="1"/>
    </xf>
    <xf numFmtId="0" fontId="18" fillId="0" borderId="57" xfId="0" applyFont="1" applyBorder="1" applyAlignment="1">
      <alignment horizontal="distributed" vertical="center" wrapText="1" justifyLastLine="1"/>
    </xf>
    <xf numFmtId="0" fontId="18" fillId="0" borderId="3" xfId="0" applyFont="1" applyBorder="1" applyAlignment="1">
      <alignment horizontal="distributed" vertical="center" justifyLastLine="1"/>
    </xf>
    <xf numFmtId="0" fontId="18" fillId="0" borderId="37" xfId="0" applyFont="1" applyBorder="1" applyAlignment="1">
      <alignment horizontal="distributed" vertical="center" justifyLastLine="1"/>
    </xf>
    <xf numFmtId="0" fontId="18" fillId="0" borderId="16" xfId="0" applyFont="1" applyBorder="1" applyAlignment="1">
      <alignment horizontal="distributed" vertical="center" justifyLastLine="1"/>
    </xf>
    <xf numFmtId="179" fontId="18" fillId="0" borderId="17" xfId="0" applyNumberFormat="1" applyFont="1" applyBorder="1" applyAlignment="1">
      <alignment horizontal="right" vertical="center" shrinkToFit="1"/>
    </xf>
    <xf numFmtId="0" fontId="18" fillId="0" borderId="53" xfId="0" applyFont="1" applyBorder="1" applyAlignment="1">
      <alignment horizontal="left" vertical="center"/>
    </xf>
    <xf numFmtId="0" fontId="18" fillId="0" borderId="24" xfId="0" applyFont="1" applyBorder="1" applyAlignment="1">
      <alignment horizontal="distributed" vertical="center" justifyLastLine="1"/>
    </xf>
    <xf numFmtId="179" fontId="18" fillId="0" borderId="25" xfId="0" applyNumberFormat="1" applyFont="1" applyBorder="1" applyAlignment="1">
      <alignment horizontal="right" vertical="center" shrinkToFit="1"/>
    </xf>
    <xf numFmtId="0" fontId="18" fillId="0" borderId="58" xfId="0" applyFont="1" applyBorder="1" applyAlignment="1">
      <alignment horizontal="left" vertical="center"/>
    </xf>
    <xf numFmtId="0" fontId="18" fillId="0" borderId="22" xfId="0" applyFont="1" applyBorder="1">
      <alignment vertical="center"/>
    </xf>
    <xf numFmtId="0" fontId="18" fillId="0" borderId="20" xfId="0" applyFont="1" applyBorder="1">
      <alignment vertical="center"/>
    </xf>
    <xf numFmtId="178" fontId="18" fillId="0" borderId="0" xfId="0" applyNumberFormat="1" applyFont="1" applyAlignment="1">
      <alignment horizontal="right" vertical="center"/>
    </xf>
    <xf numFmtId="180" fontId="18" fillId="0" borderId="0" xfId="0" applyNumberFormat="1" applyFont="1">
      <alignment vertical="center"/>
    </xf>
    <xf numFmtId="178" fontId="18" fillId="0" borderId="0" xfId="0" applyNumberFormat="1" applyFont="1">
      <alignment vertical="center"/>
    </xf>
    <xf numFmtId="181" fontId="18" fillId="0" borderId="0" xfId="0" applyNumberFormat="1" applyFont="1">
      <alignment vertical="center"/>
    </xf>
    <xf numFmtId="0" fontId="18" fillId="0" borderId="19" xfId="0" applyFont="1" applyBorder="1" applyAlignment="1">
      <alignment horizontal="left" vertical="center"/>
    </xf>
    <xf numFmtId="0" fontId="18" fillId="0" borderId="0" xfId="0" applyFont="1" applyAlignment="1">
      <alignment horizontal="left" vertical="center"/>
    </xf>
    <xf numFmtId="0" fontId="7" fillId="0" borderId="0" xfId="11">
      <alignment vertical="center"/>
    </xf>
    <xf numFmtId="0" fontId="7" fillId="0" borderId="0" xfId="11" applyAlignment="1">
      <alignment horizontal="center" vertical="center"/>
    </xf>
    <xf numFmtId="0" fontId="32" fillId="0" borderId="0" xfId="11" applyFont="1" applyAlignment="1">
      <alignment horizontal="right" vertical="center"/>
    </xf>
    <xf numFmtId="0" fontId="33" fillId="0" borderId="0" xfId="11" applyFont="1" applyAlignment="1">
      <alignment horizontal="center" vertical="center"/>
    </xf>
    <xf numFmtId="0" fontId="34" fillId="0" borderId="0" xfId="11" applyFont="1" applyAlignment="1">
      <alignment horizontal="center" vertical="center" wrapText="1"/>
    </xf>
    <xf numFmtId="0" fontId="0" fillId="5" borderId="67" xfId="11" applyFont="1" applyFill="1" applyBorder="1" applyAlignment="1">
      <alignment horizontal="center" vertical="center"/>
    </xf>
    <xf numFmtId="0" fontId="0" fillId="5" borderId="68" xfId="11" applyFont="1" applyFill="1" applyBorder="1" applyAlignment="1">
      <alignment horizontal="center" vertical="center"/>
    </xf>
    <xf numFmtId="0" fontId="0" fillId="5" borderId="69" xfId="11" applyFont="1" applyFill="1" applyBorder="1" applyAlignment="1">
      <alignment horizontal="center" vertical="center" wrapText="1"/>
    </xf>
    <xf numFmtId="0" fontId="7" fillId="5" borderId="69" xfId="11" applyFill="1" applyBorder="1" applyAlignment="1">
      <alignment horizontal="center" vertical="center" wrapText="1"/>
    </xf>
    <xf numFmtId="0" fontId="0" fillId="5" borderId="70" xfId="11" applyFont="1" applyFill="1" applyBorder="1" applyAlignment="1">
      <alignment horizontal="center" vertical="center"/>
    </xf>
    <xf numFmtId="0" fontId="7" fillId="5" borderId="67" xfId="11" applyFill="1" applyBorder="1" applyAlignment="1">
      <alignment horizontal="center" vertical="center"/>
    </xf>
    <xf numFmtId="0" fontId="7" fillId="3" borderId="0" xfId="11" applyFill="1" applyAlignment="1">
      <alignment horizontal="center" vertical="center"/>
    </xf>
    <xf numFmtId="0" fontId="7" fillId="5" borderId="71" xfId="11" applyFill="1" applyBorder="1" applyAlignment="1">
      <alignment horizontal="center" vertical="center"/>
    </xf>
    <xf numFmtId="0" fontId="0" fillId="5" borderId="67" xfId="11" applyFont="1" applyFill="1" applyBorder="1" applyAlignment="1">
      <alignment horizontal="center" vertical="center" wrapText="1"/>
    </xf>
    <xf numFmtId="0" fontId="36" fillId="0" borderId="0" xfId="11" applyFont="1" applyAlignment="1">
      <alignment horizontal="center" vertical="center" wrapText="1"/>
    </xf>
    <xf numFmtId="0" fontId="36" fillId="5" borderId="72" xfId="11" applyFont="1" applyFill="1" applyBorder="1" applyAlignment="1">
      <alignment horizontal="center" vertical="center" wrapText="1"/>
    </xf>
    <xf numFmtId="0" fontId="36" fillId="5" borderId="30" xfId="11" applyFont="1" applyFill="1" applyBorder="1" applyAlignment="1">
      <alignment horizontal="center" vertical="center" wrapText="1"/>
    </xf>
    <xf numFmtId="0" fontId="36" fillId="5" borderId="62" xfId="11" applyFont="1" applyFill="1" applyBorder="1" applyAlignment="1">
      <alignment horizontal="center" vertical="center" wrapText="1"/>
    </xf>
    <xf numFmtId="0" fontId="36" fillId="5" borderId="73" xfId="11" applyFont="1" applyFill="1" applyBorder="1" applyAlignment="1">
      <alignment horizontal="center" vertical="center" wrapText="1"/>
    </xf>
    <xf numFmtId="0" fontId="36" fillId="3" borderId="0" xfId="11" applyFont="1" applyFill="1" applyAlignment="1">
      <alignment horizontal="center" vertical="center" wrapText="1"/>
    </xf>
    <xf numFmtId="0" fontId="37" fillId="0" borderId="0" xfId="11" applyFont="1" applyAlignment="1">
      <alignment vertical="center" wrapText="1"/>
    </xf>
    <xf numFmtId="0" fontId="36" fillId="5" borderId="49" xfId="11" applyFont="1" applyFill="1" applyBorder="1" applyAlignment="1">
      <alignment horizontal="center" vertical="center" wrapText="1"/>
    </xf>
    <xf numFmtId="0" fontId="38" fillId="0" borderId="0" xfId="11" applyFont="1">
      <alignment vertical="center"/>
    </xf>
    <xf numFmtId="0" fontId="7" fillId="0" borderId="74" xfId="11" applyBorder="1" applyAlignment="1">
      <alignment horizontal="center" vertical="center"/>
    </xf>
    <xf numFmtId="0" fontId="0" fillId="0" borderId="41" xfId="11" applyFont="1" applyBorder="1" applyAlignment="1">
      <alignment horizontal="left" vertical="center" wrapText="1"/>
    </xf>
    <xf numFmtId="0" fontId="0" fillId="0" borderId="13" xfId="11" applyFont="1" applyBorder="1" applyAlignment="1">
      <alignment horizontal="left" vertical="center" wrapText="1"/>
    </xf>
    <xf numFmtId="0" fontId="33" fillId="0" borderId="36" xfId="11" applyFont="1" applyBorder="1" applyAlignment="1">
      <alignment horizontal="left" vertical="center" wrapText="1"/>
    </xf>
    <xf numFmtId="38" fontId="7" fillId="0" borderId="13" xfId="8" applyFont="1" applyBorder="1">
      <alignment vertical="center"/>
    </xf>
    <xf numFmtId="38" fontId="7" fillId="3" borderId="13" xfId="8" applyFont="1" applyFill="1" applyBorder="1" applyAlignment="1">
      <alignment horizontal="right" vertical="center"/>
    </xf>
    <xf numFmtId="38" fontId="7" fillId="3" borderId="74"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76" xfId="11" applyBorder="1" applyAlignment="1">
      <alignment horizontal="center" vertical="center"/>
    </xf>
    <xf numFmtId="0" fontId="0" fillId="0" borderId="17" xfId="11" applyFont="1" applyBorder="1" applyAlignment="1">
      <alignment horizontal="left" vertical="center" wrapText="1"/>
    </xf>
    <xf numFmtId="0" fontId="0" fillId="0" borderId="38" xfId="11" applyFont="1" applyBorder="1" applyAlignment="1">
      <alignment horizontal="left" vertical="center" wrapText="1"/>
    </xf>
    <xf numFmtId="0" fontId="33" fillId="0" borderId="13" xfId="11" applyFont="1" applyBorder="1" applyAlignment="1">
      <alignment horizontal="left" vertical="center" wrapText="1"/>
    </xf>
    <xf numFmtId="38" fontId="7" fillId="0" borderId="38" xfId="8" applyFont="1" applyBorder="1">
      <alignment vertical="center"/>
    </xf>
    <xf numFmtId="38" fontId="7" fillId="3" borderId="38" xfId="8" applyFont="1" applyFill="1" applyBorder="1" applyAlignment="1">
      <alignment horizontal="right" vertical="center"/>
    </xf>
    <xf numFmtId="38" fontId="7" fillId="3" borderId="76" xfId="8" applyFont="1" applyFill="1" applyBorder="1" applyAlignment="1">
      <alignment horizontal="left" vertical="center" wrapText="1"/>
    </xf>
    <xf numFmtId="38" fontId="7" fillId="6" borderId="76" xfId="11" applyNumberFormat="1" applyFill="1" applyBorder="1">
      <alignment vertical="center"/>
    </xf>
    <xf numFmtId="0" fontId="7" fillId="0" borderId="17" xfId="11" applyBorder="1" applyAlignment="1">
      <alignment horizontal="left" vertical="center" wrapText="1"/>
    </xf>
    <xf numFmtId="0" fontId="7" fillId="0" borderId="38" xfId="11" applyBorder="1" applyAlignment="1">
      <alignment horizontal="left" vertical="center" wrapText="1"/>
    </xf>
    <xf numFmtId="0" fontId="7" fillId="0" borderId="77" xfId="11" applyBorder="1" applyAlignment="1">
      <alignment horizontal="center" vertical="center"/>
    </xf>
    <xf numFmtId="0" fontId="7" fillId="0" borderId="10" xfId="11" applyBorder="1" applyAlignment="1">
      <alignment horizontal="left" vertical="center" wrapText="1"/>
    </xf>
    <xf numFmtId="0" fontId="7" fillId="0" borderId="47" xfId="11" applyBorder="1" applyAlignment="1">
      <alignment horizontal="left" vertical="center" wrapText="1"/>
    </xf>
    <xf numFmtId="0" fontId="33" fillId="0" borderId="62" xfId="11" applyFont="1" applyBorder="1" applyAlignment="1">
      <alignment horizontal="left" vertical="center" wrapText="1"/>
    </xf>
    <xf numFmtId="38" fontId="7" fillId="0" borderId="47" xfId="8" applyFont="1" applyBorder="1">
      <alignment vertical="center"/>
    </xf>
    <xf numFmtId="38" fontId="7" fillId="3" borderId="47" xfId="8" applyFont="1" applyFill="1" applyBorder="1" applyAlignment="1">
      <alignment horizontal="right" vertical="center"/>
    </xf>
    <xf numFmtId="38" fontId="7" fillId="3" borderId="77" xfId="8" applyFont="1" applyFill="1" applyBorder="1" applyAlignment="1">
      <alignment horizontal="left" vertical="center" wrapText="1"/>
    </xf>
    <xf numFmtId="0" fontId="25" fillId="0" borderId="0" xfId="11" applyFont="1" applyAlignment="1">
      <alignment horizontal="distributed" vertical="center" justifyLastLine="1"/>
    </xf>
    <xf numFmtId="38" fontId="7" fillId="6" borderId="78" xfId="11" applyNumberFormat="1" applyFill="1" applyBorder="1">
      <alignment vertical="center"/>
    </xf>
    <xf numFmtId="38" fontId="7" fillId="0" borderId="0" xfId="11" applyNumberFormat="1">
      <alignment vertical="center"/>
    </xf>
    <xf numFmtId="0" fontId="34" fillId="0" borderId="0" xfId="11" applyFont="1" applyAlignment="1">
      <alignment vertical="top"/>
    </xf>
    <xf numFmtId="0" fontId="34" fillId="0" borderId="0" xfId="11" applyFont="1" applyAlignment="1">
      <alignment horizontal="center" vertical="top"/>
    </xf>
    <xf numFmtId="0" fontId="39" fillId="0" borderId="0" xfId="11" applyFont="1" applyAlignment="1">
      <alignment horizontal="distributed" vertical="top" justifyLastLine="1"/>
    </xf>
    <xf numFmtId="38" fontId="34" fillId="0" borderId="0" xfId="11" applyNumberFormat="1" applyFont="1" applyAlignment="1">
      <alignment vertical="top"/>
    </xf>
    <xf numFmtId="0" fontId="33" fillId="0" borderId="0" xfId="11" applyFont="1" applyAlignment="1">
      <alignment horizontal="center"/>
    </xf>
    <xf numFmtId="0" fontId="35" fillId="0" borderId="0" xfId="11" applyFont="1" applyAlignment="1">
      <alignment horizontal="center"/>
    </xf>
    <xf numFmtId="38" fontId="0" fillId="8" borderId="78" xfId="8" applyFont="1" applyFill="1" applyBorder="1" applyAlignment="1">
      <alignment horizontal="right" vertical="center"/>
    </xf>
    <xf numFmtId="0" fontId="0" fillId="0" borderId="0" xfId="11" applyFont="1">
      <alignment vertical="center"/>
    </xf>
    <xf numFmtId="0" fontId="34" fillId="4" borderId="38" xfId="11" applyFont="1" applyFill="1" applyBorder="1" applyAlignment="1">
      <alignment horizontal="center" vertical="center"/>
    </xf>
    <xf numFmtId="0" fontId="41" fillId="4" borderId="38" xfId="11" applyFont="1" applyFill="1" applyBorder="1" applyAlignment="1">
      <alignment horizontal="center" vertical="center"/>
    </xf>
    <xf numFmtId="10" fontId="7" fillId="0" borderId="38" xfId="11" applyNumberFormat="1" applyBorder="1">
      <alignment vertical="center"/>
    </xf>
    <xf numFmtId="0" fontId="45" fillId="3" borderId="0" xfId="0" applyFont="1" applyFill="1">
      <alignment vertical="center"/>
    </xf>
    <xf numFmtId="0" fontId="45" fillId="3" borderId="0" xfId="0" applyFont="1" applyFill="1" applyAlignment="1">
      <alignment horizontal="left" vertical="center" wrapText="1"/>
    </xf>
    <xf numFmtId="0" fontId="45" fillId="3" borderId="0" xfId="0" applyFont="1" applyFill="1" applyAlignment="1">
      <alignment vertical="center" wrapText="1"/>
    </xf>
    <xf numFmtId="0" fontId="46" fillId="0" borderId="0" xfId="0" applyFont="1" applyAlignment="1">
      <alignment vertical="center" wrapText="1"/>
    </xf>
    <xf numFmtId="0" fontId="9" fillId="0" borderId="0" xfId="0" applyFont="1" applyAlignment="1">
      <alignment vertical="center" wrapText="1"/>
    </xf>
    <xf numFmtId="0" fontId="46"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0" fillId="3" borderId="0" xfId="0" applyFill="1" applyAlignment="1">
      <alignment horizontal="left" vertical="center" wrapText="1"/>
    </xf>
    <xf numFmtId="0" fontId="9" fillId="9" borderId="0" xfId="0" applyFont="1" applyFill="1" applyAlignment="1">
      <alignment vertical="center" wrapText="1"/>
    </xf>
    <xf numFmtId="0" fontId="49" fillId="9" borderId="0" xfId="0" applyFont="1" applyFill="1">
      <alignment vertical="center"/>
    </xf>
    <xf numFmtId="0" fontId="15" fillId="9" borderId="0" xfId="0" applyFont="1" applyFill="1" applyAlignment="1">
      <alignment vertical="center" wrapText="1"/>
    </xf>
    <xf numFmtId="0" fontId="9" fillId="9" borderId="0" xfId="0" applyFont="1" applyFill="1" applyAlignment="1">
      <alignment horizontal="center" vertical="center" wrapText="1"/>
    </xf>
    <xf numFmtId="0" fontId="0" fillId="9" borderId="0" xfId="0" applyFill="1" applyAlignment="1">
      <alignment horizontal="left" vertical="center" wrapText="1"/>
    </xf>
    <xf numFmtId="0" fontId="9" fillId="9" borderId="0" xfId="0" applyFont="1" applyFill="1" applyAlignment="1">
      <alignment horizontal="left" vertical="center" wrapText="1"/>
    </xf>
    <xf numFmtId="0" fontId="51" fillId="9" borderId="0" xfId="0" applyFont="1" applyFill="1">
      <alignment vertical="center"/>
    </xf>
    <xf numFmtId="0" fontId="19" fillId="9" borderId="0" xfId="0" applyFont="1" applyFill="1" applyAlignment="1">
      <alignment horizontal="left" vertical="center" wrapText="1"/>
    </xf>
    <xf numFmtId="0" fontId="0" fillId="9" borderId="0" xfId="0" applyFill="1" applyAlignment="1">
      <alignment vertical="center" wrapText="1"/>
    </xf>
    <xf numFmtId="0" fontId="9" fillId="0" borderId="20" xfId="0" applyFont="1" applyBorder="1" applyAlignment="1">
      <alignment vertical="center" wrapText="1"/>
    </xf>
    <xf numFmtId="0" fontId="0" fillId="0" borderId="20" xfId="0" applyBorder="1" applyAlignment="1">
      <alignment horizontal="righ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55" xfId="0" applyBorder="1" applyAlignment="1">
      <alignment horizontal="center" vertical="center" wrapText="1"/>
    </xf>
    <xf numFmtId="0" fontId="0" fillId="0" borderId="35" xfId="0" applyBorder="1" applyAlignment="1">
      <alignment horizontal="center" vertical="center" wrapText="1"/>
    </xf>
    <xf numFmtId="0" fontId="15" fillId="0" borderId="72" xfId="0" applyFont="1" applyBorder="1" applyAlignment="1">
      <alignment horizontal="right" vertical="center" wrapText="1"/>
    </xf>
    <xf numFmtId="0" fontId="15" fillId="0" borderId="90" xfId="0" applyFont="1" applyBorder="1" applyAlignment="1">
      <alignment horizontal="right" vertical="center" wrapText="1"/>
    </xf>
    <xf numFmtId="0" fontId="15" fillId="0" borderId="61" xfId="0" applyFont="1" applyBorder="1" applyAlignment="1">
      <alignment horizontal="right" vertical="center" wrapText="1"/>
    </xf>
    <xf numFmtId="0" fontId="15" fillId="0" borderId="63" xfId="0" applyFont="1" applyBorder="1" applyAlignment="1">
      <alignment horizontal="right" vertical="center" wrapText="1"/>
    </xf>
    <xf numFmtId="0" fontId="15" fillId="0" borderId="100" xfId="0" applyFont="1" applyBorder="1" applyAlignment="1">
      <alignment horizontal="right" vertical="center" wrapText="1"/>
    </xf>
    <xf numFmtId="0" fontId="15" fillId="0" borderId="101" xfId="0" applyFont="1" applyBorder="1" applyAlignment="1">
      <alignment horizontal="right" vertical="center" wrapText="1"/>
    </xf>
    <xf numFmtId="0" fontId="15" fillId="0" borderId="102" xfId="0" applyFont="1" applyBorder="1" applyAlignment="1">
      <alignment horizontal="right" vertical="center" wrapText="1"/>
    </xf>
    <xf numFmtId="0" fontId="15" fillId="0" borderId="73" xfId="0" applyFont="1" applyBorder="1" applyAlignment="1">
      <alignment horizontal="right" vertical="center" wrapText="1"/>
    </xf>
    <xf numFmtId="0" fontId="15" fillId="0" borderId="95" xfId="0" applyFont="1" applyBorder="1" applyAlignment="1">
      <alignment horizontal="right" vertical="center" wrapText="1"/>
    </xf>
    <xf numFmtId="0" fontId="15" fillId="2" borderId="104" xfId="0" applyFont="1" applyFill="1" applyBorder="1" applyAlignment="1" applyProtection="1">
      <alignment horizontal="center" vertical="center" wrapText="1"/>
      <protection locked="0"/>
    </xf>
    <xf numFmtId="183" fontId="15" fillId="7" borderId="104" xfId="8" applyNumberFormat="1" applyFont="1" applyFill="1" applyBorder="1" applyAlignment="1" applyProtection="1">
      <alignment vertical="center" wrapText="1"/>
      <protection locked="0"/>
    </xf>
    <xf numFmtId="183" fontId="15" fillId="10" borderId="104" xfId="8" applyNumberFormat="1" applyFont="1" applyFill="1" applyBorder="1" applyAlignment="1">
      <alignment vertical="center" wrapText="1"/>
    </xf>
    <xf numFmtId="183" fontId="15" fillId="7" borderId="80" xfId="8" applyNumberFormat="1" applyFont="1" applyFill="1" applyBorder="1" applyAlignment="1" applyProtection="1">
      <alignment vertical="center" wrapText="1"/>
      <protection locked="0"/>
    </xf>
    <xf numFmtId="183" fontId="15" fillId="11" borderId="32" xfId="8" applyNumberFormat="1" applyFont="1" applyFill="1" applyBorder="1" applyAlignment="1">
      <alignment vertical="center" wrapText="1"/>
    </xf>
    <xf numFmtId="183" fontId="15" fillId="7" borderId="34" xfId="8" applyNumberFormat="1" applyFont="1" applyFill="1" applyBorder="1" applyAlignment="1" applyProtection="1">
      <alignment vertical="center" wrapText="1"/>
      <protection locked="0"/>
    </xf>
    <xf numFmtId="183" fontId="15" fillId="7" borderId="54" xfId="8" applyNumberFormat="1" applyFont="1" applyFill="1" applyBorder="1" applyAlignment="1" applyProtection="1">
      <alignment vertical="center" wrapText="1"/>
      <protection locked="0"/>
    </xf>
    <xf numFmtId="183" fontId="15" fillId="7" borderId="96" xfId="8" applyNumberFormat="1" applyFont="1" applyFill="1" applyBorder="1" applyAlignment="1" applyProtection="1">
      <alignment vertical="center" wrapText="1"/>
      <protection locked="0"/>
    </xf>
    <xf numFmtId="183" fontId="15" fillId="7" borderId="97" xfId="8" applyNumberFormat="1" applyFont="1" applyFill="1" applyBorder="1" applyAlignment="1" applyProtection="1">
      <alignment vertical="center" wrapText="1"/>
      <protection locked="0"/>
    </xf>
    <xf numFmtId="183" fontId="15" fillId="7" borderId="55" xfId="8" applyNumberFormat="1" applyFont="1" applyFill="1" applyBorder="1" applyAlignment="1" applyProtection="1">
      <alignment vertical="center" wrapText="1"/>
      <protection locked="0"/>
    </xf>
    <xf numFmtId="183" fontId="15" fillId="7" borderId="35" xfId="8" applyNumberFormat="1" applyFont="1" applyFill="1" applyBorder="1" applyAlignment="1" applyProtection="1">
      <alignment vertical="center" wrapText="1"/>
      <protection locked="0"/>
    </xf>
    <xf numFmtId="183" fontId="15" fillId="11" borderId="105" xfId="8" applyNumberFormat="1" applyFont="1" applyFill="1" applyBorder="1" applyAlignment="1">
      <alignment vertical="center" wrapText="1"/>
    </xf>
    <xf numFmtId="0" fontId="9" fillId="0" borderId="38" xfId="0" applyFont="1" applyBorder="1" applyAlignment="1">
      <alignment vertical="center" wrapText="1"/>
    </xf>
    <xf numFmtId="0" fontId="15" fillId="2" borderId="76" xfId="0" applyFont="1" applyFill="1" applyBorder="1" applyAlignment="1" applyProtection="1">
      <alignment horizontal="center" vertical="center" wrapText="1"/>
      <protection locked="0"/>
    </xf>
    <xf numFmtId="183" fontId="15" fillId="7" borderId="76" xfId="8" applyNumberFormat="1" applyFont="1" applyFill="1" applyBorder="1" applyAlignment="1" applyProtection="1">
      <alignment vertical="center" wrapText="1"/>
      <protection locked="0"/>
    </xf>
    <xf numFmtId="183" fontId="15" fillId="10" borderId="76" xfId="8" applyNumberFormat="1" applyFont="1" applyFill="1" applyBorder="1" applyAlignment="1">
      <alignment vertical="center" wrapText="1"/>
    </xf>
    <xf numFmtId="183" fontId="15" fillId="11" borderId="17" xfId="8" applyNumberFormat="1" applyFont="1" applyFill="1" applyBorder="1" applyAlignment="1">
      <alignment vertical="center" wrapText="1"/>
    </xf>
    <xf numFmtId="183" fontId="15" fillId="7" borderId="37" xfId="8" applyNumberFormat="1" applyFont="1" applyFill="1" applyBorder="1" applyAlignment="1" applyProtection="1">
      <alignment vertical="center" wrapText="1"/>
      <protection locked="0"/>
    </xf>
    <xf numFmtId="183" fontId="15" fillId="7" borderId="16" xfId="8" applyNumberFormat="1" applyFont="1" applyFill="1" applyBorder="1" applyAlignment="1" applyProtection="1">
      <alignment vertical="center" wrapText="1"/>
      <protection locked="0"/>
    </xf>
    <xf numFmtId="183" fontId="15" fillId="7" borderId="107" xfId="8" applyNumberFormat="1" applyFont="1" applyFill="1" applyBorder="1" applyAlignment="1" applyProtection="1">
      <alignment vertical="center" wrapText="1"/>
      <protection locked="0"/>
    </xf>
    <xf numFmtId="183" fontId="15" fillId="7" borderId="108" xfId="8" applyNumberFormat="1" applyFont="1" applyFill="1" applyBorder="1" applyAlignment="1" applyProtection="1">
      <alignment vertical="center" wrapText="1"/>
      <protection locked="0"/>
    </xf>
    <xf numFmtId="183" fontId="15" fillId="7" borderId="39" xfId="8" applyNumberFormat="1" applyFont="1" applyFill="1" applyBorder="1" applyAlignment="1" applyProtection="1">
      <alignment vertical="center" wrapText="1"/>
      <protection locked="0"/>
    </xf>
    <xf numFmtId="183" fontId="15" fillId="7" borderId="42" xfId="8" applyNumberFormat="1" applyFont="1" applyFill="1" applyBorder="1" applyAlignment="1" applyProtection="1">
      <alignment vertical="center" wrapText="1"/>
      <protection locked="0"/>
    </xf>
    <xf numFmtId="183" fontId="15" fillId="11" borderId="109" xfId="8" applyNumberFormat="1" applyFont="1" applyFill="1" applyBorder="1" applyAlignment="1">
      <alignment vertical="center" wrapText="1"/>
    </xf>
    <xf numFmtId="0" fontId="15" fillId="2" borderId="77" xfId="0" applyFont="1" applyFill="1" applyBorder="1" applyAlignment="1" applyProtection="1">
      <alignment horizontal="center" vertical="center" wrapText="1"/>
      <protection locked="0"/>
    </xf>
    <xf numFmtId="183" fontId="15" fillId="7" borderId="72" xfId="8" applyNumberFormat="1" applyFont="1" applyFill="1" applyBorder="1" applyAlignment="1" applyProtection="1">
      <alignment vertical="center" wrapText="1"/>
      <protection locked="0"/>
    </xf>
    <xf numFmtId="183" fontId="15" fillId="10" borderId="72" xfId="8" applyNumberFormat="1" applyFont="1" applyFill="1" applyBorder="1" applyAlignment="1">
      <alignment vertical="center" wrapText="1"/>
    </xf>
    <xf numFmtId="183" fontId="15" fillId="7" borderId="77" xfId="8" applyNumberFormat="1" applyFont="1" applyFill="1" applyBorder="1" applyAlignment="1" applyProtection="1">
      <alignment vertical="center" wrapText="1"/>
      <protection locked="0"/>
    </xf>
    <xf numFmtId="183" fontId="15" fillId="11" borderId="10" xfId="8" applyNumberFormat="1" applyFont="1" applyFill="1" applyBorder="1" applyAlignment="1">
      <alignment vertical="center" wrapText="1"/>
    </xf>
    <xf numFmtId="183" fontId="15" fillId="7" borderId="61" xfId="8" applyNumberFormat="1" applyFont="1" applyFill="1" applyBorder="1" applyAlignment="1" applyProtection="1">
      <alignment vertical="center" wrapText="1"/>
      <protection locked="0"/>
    </xf>
    <xf numFmtId="183" fontId="15" fillId="7" borderId="63" xfId="8" applyNumberFormat="1" applyFont="1" applyFill="1" applyBorder="1" applyAlignment="1" applyProtection="1">
      <alignment vertical="center" wrapText="1"/>
      <protection locked="0"/>
    </xf>
    <xf numFmtId="183" fontId="15" fillId="7" borderId="100" xfId="8" applyNumberFormat="1" applyFont="1" applyFill="1" applyBorder="1" applyAlignment="1" applyProtection="1">
      <alignment vertical="center" wrapText="1"/>
      <protection locked="0"/>
    </xf>
    <xf numFmtId="183" fontId="15" fillId="7" borderId="101" xfId="8" applyNumberFormat="1" applyFont="1" applyFill="1" applyBorder="1" applyAlignment="1" applyProtection="1">
      <alignment vertical="center" wrapText="1"/>
      <protection locked="0"/>
    </xf>
    <xf numFmtId="183" fontId="15" fillId="7" borderId="102" xfId="8" applyNumberFormat="1" applyFont="1" applyFill="1" applyBorder="1" applyAlignment="1" applyProtection="1">
      <alignment vertical="center" wrapText="1"/>
      <protection locked="0"/>
    </xf>
    <xf numFmtId="183" fontId="15" fillId="7" borderId="73" xfId="8" applyNumberFormat="1" applyFont="1" applyFill="1" applyBorder="1" applyAlignment="1" applyProtection="1">
      <alignment vertical="center" wrapText="1"/>
      <protection locked="0"/>
    </xf>
    <xf numFmtId="183" fontId="15" fillId="11" borderId="111" xfId="8" applyNumberFormat="1" applyFont="1" applyFill="1" applyBorder="1" applyAlignment="1">
      <alignment vertical="center" wrapText="1"/>
    </xf>
    <xf numFmtId="0" fontId="15" fillId="0" borderId="81" xfId="0" applyFont="1" applyBorder="1" applyAlignment="1">
      <alignment horizontal="center" vertical="center" wrapText="1"/>
    </xf>
    <xf numFmtId="183" fontId="15" fillId="11" borderId="113" xfId="8" applyNumberFormat="1" applyFont="1" applyFill="1" applyBorder="1" applyAlignment="1">
      <alignment vertical="center" wrapText="1"/>
    </xf>
    <xf numFmtId="183" fontId="15" fillId="11" borderId="81" xfId="8" applyNumberFormat="1" applyFont="1" applyFill="1" applyBorder="1" applyAlignment="1">
      <alignment vertical="center" wrapText="1"/>
    </xf>
    <xf numFmtId="183" fontId="15" fillId="11" borderId="114" xfId="8" applyNumberFormat="1" applyFont="1" applyFill="1" applyBorder="1" applyAlignment="1">
      <alignment vertical="center" wrapText="1"/>
    </xf>
    <xf numFmtId="183" fontId="15" fillId="11" borderId="115" xfId="8" applyNumberFormat="1" applyFont="1" applyFill="1" applyBorder="1" applyAlignment="1">
      <alignment vertical="center" wrapText="1"/>
    </xf>
    <xf numFmtId="183" fontId="15" fillId="11" borderId="116" xfId="8" applyNumberFormat="1" applyFont="1" applyFill="1" applyBorder="1" applyAlignment="1">
      <alignment vertical="center" wrapText="1"/>
    </xf>
    <xf numFmtId="183" fontId="15" fillId="11" borderId="117" xfId="8" applyNumberFormat="1" applyFont="1" applyFill="1" applyBorder="1" applyAlignment="1">
      <alignment vertical="center" wrapText="1"/>
    </xf>
    <xf numFmtId="183" fontId="15" fillId="11" borderId="118" xfId="8" applyNumberFormat="1" applyFont="1" applyFill="1" applyBorder="1" applyAlignment="1">
      <alignment vertical="center" wrapText="1"/>
    </xf>
    <xf numFmtId="183" fontId="15" fillId="11" borderId="119" xfId="8" applyNumberFormat="1" applyFont="1" applyFill="1" applyBorder="1" applyAlignment="1">
      <alignment vertical="center" wrapText="1"/>
    </xf>
    <xf numFmtId="183" fontId="15" fillId="11" borderId="120" xfId="8" applyNumberFormat="1" applyFont="1" applyFill="1" applyBorder="1" applyAlignment="1">
      <alignment vertical="center" wrapText="1"/>
    </xf>
    <xf numFmtId="0" fontId="15" fillId="9" borderId="0" xfId="0" applyFont="1" applyFill="1" applyAlignment="1">
      <alignment horizontal="center" vertical="center" wrapText="1"/>
    </xf>
    <xf numFmtId="38" fontId="15" fillId="9" borderId="0" xfId="8" applyFont="1" applyFill="1" applyBorder="1" applyAlignment="1">
      <alignment vertical="center" wrapText="1"/>
    </xf>
    <xf numFmtId="38" fontId="15" fillId="9" borderId="121" xfId="8" applyFont="1" applyFill="1" applyBorder="1" applyAlignment="1">
      <alignment vertical="center" wrapText="1"/>
    </xf>
    <xf numFmtId="38" fontId="15" fillId="9" borderId="122" xfId="8" applyFont="1" applyFill="1" applyBorder="1" applyAlignment="1">
      <alignment vertical="center" wrapText="1"/>
    </xf>
    <xf numFmtId="38" fontId="15" fillId="9" borderId="123" xfId="8" applyFont="1" applyFill="1" applyBorder="1" applyAlignment="1">
      <alignment vertical="center" wrapText="1"/>
    </xf>
    <xf numFmtId="38" fontId="15" fillId="9" borderId="124" xfId="8" applyFont="1" applyFill="1" applyBorder="1" applyAlignment="1">
      <alignment vertical="center" wrapText="1"/>
    </xf>
    <xf numFmtId="38" fontId="15" fillId="0" borderId="125" xfId="8" applyFont="1" applyFill="1" applyBorder="1" applyAlignment="1">
      <alignment vertical="center" wrapText="1"/>
    </xf>
    <xf numFmtId="38" fontId="15" fillId="0" borderId="128" xfId="8" applyFont="1" applyFill="1" applyBorder="1" applyAlignment="1">
      <alignment horizontal="center" vertical="center" wrapText="1"/>
    </xf>
    <xf numFmtId="38" fontId="15" fillId="0" borderId="129" xfId="8" applyFont="1" applyFill="1" applyBorder="1" applyAlignment="1">
      <alignment horizontal="center" vertical="center" wrapText="1"/>
    </xf>
    <xf numFmtId="0" fontId="46" fillId="9" borderId="0" xfId="0" applyFont="1" applyFill="1" applyAlignment="1">
      <alignment vertical="center" wrapText="1"/>
    </xf>
    <xf numFmtId="0" fontId="57" fillId="9" borderId="0" xfId="0" applyFont="1" applyFill="1">
      <alignment vertical="center"/>
    </xf>
    <xf numFmtId="0" fontId="59" fillId="9" borderId="0" xfId="0" applyFont="1" applyFill="1">
      <alignment vertical="center"/>
    </xf>
    <xf numFmtId="0" fontId="15" fillId="9" borderId="81" xfId="0" applyFont="1" applyFill="1" applyBorder="1" applyAlignment="1">
      <alignment wrapText="1"/>
    </xf>
    <xf numFmtId="0" fontId="15" fillId="9" borderId="81" xfId="0" applyFont="1" applyFill="1" applyBorder="1" applyAlignment="1">
      <alignment horizontal="right" wrapText="1"/>
    </xf>
    <xf numFmtId="0" fontId="15" fillId="10" borderId="104" xfId="0" applyFont="1" applyFill="1" applyBorder="1" applyAlignment="1">
      <alignment horizontal="center" vertical="center" wrapText="1"/>
    </xf>
    <xf numFmtId="0" fontId="15" fillId="10" borderId="76" xfId="0" applyFont="1" applyFill="1" applyBorder="1" applyAlignment="1">
      <alignment horizontal="center" vertical="center" wrapText="1"/>
    </xf>
    <xf numFmtId="0" fontId="15" fillId="10" borderId="77" xfId="0" applyFont="1" applyFill="1" applyBorder="1" applyAlignment="1">
      <alignment horizontal="center" vertical="center" wrapText="1"/>
    </xf>
    <xf numFmtId="0" fontId="19" fillId="9" borderId="0" xfId="0" applyFont="1" applyFill="1">
      <alignment vertical="center"/>
    </xf>
    <xf numFmtId="0" fontId="60" fillId="9" borderId="0" xfId="0" applyFont="1" applyFill="1" applyAlignment="1">
      <alignment vertical="center" wrapText="1"/>
    </xf>
    <xf numFmtId="0" fontId="61" fillId="9" borderId="81" xfId="0" applyFont="1" applyFill="1" applyBorder="1">
      <alignment vertical="center"/>
    </xf>
    <xf numFmtId="0" fontId="51" fillId="9" borderId="81" xfId="0" applyFont="1" applyFill="1" applyBorder="1">
      <alignment vertical="center"/>
    </xf>
    <xf numFmtId="0" fontId="9" fillId="0" borderId="20" xfId="0" applyFont="1" applyBorder="1" applyAlignment="1">
      <alignment vertical="center" shrinkToFit="1"/>
    </xf>
    <xf numFmtId="0" fontId="9" fillId="0" borderId="20" xfId="0" applyFont="1" applyBorder="1" applyAlignment="1">
      <alignment horizontal="righ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5" fillId="10" borderId="80" xfId="0" applyFont="1" applyFill="1" applyBorder="1" applyAlignment="1">
      <alignment horizontal="center" vertical="center" wrapText="1"/>
    </xf>
    <xf numFmtId="184" fontId="15" fillId="7" borderId="104" xfId="8" applyNumberFormat="1" applyFont="1" applyFill="1" applyBorder="1" applyAlignment="1" applyProtection="1">
      <alignment vertical="center" shrinkToFit="1"/>
      <protection locked="0"/>
    </xf>
    <xf numFmtId="184" fontId="15" fillId="10" borderId="104" xfId="8" applyNumberFormat="1" applyFont="1" applyFill="1" applyBorder="1" applyAlignment="1">
      <alignment vertical="center" shrinkToFit="1"/>
    </xf>
    <xf numFmtId="184" fontId="15" fillId="7" borderId="80" xfId="8" applyNumberFormat="1" applyFont="1" applyFill="1" applyBorder="1" applyAlignment="1" applyProtection="1">
      <alignment vertical="center" shrinkToFit="1"/>
      <protection locked="0"/>
    </xf>
    <xf numFmtId="184" fontId="15" fillId="11" borderId="0" xfId="8" applyNumberFormat="1" applyFont="1" applyFill="1" applyBorder="1" applyAlignment="1">
      <alignment vertical="center" shrinkToFit="1"/>
    </xf>
    <xf numFmtId="184" fontId="15" fillId="7" borderId="34" xfId="8" applyNumberFormat="1" applyFont="1" applyFill="1" applyBorder="1" applyAlignment="1" applyProtection="1">
      <alignment vertical="center" shrinkToFit="1"/>
      <protection locked="0"/>
    </xf>
    <xf numFmtId="184" fontId="15" fillId="7" borderId="35" xfId="8" applyNumberFormat="1" applyFont="1" applyFill="1" applyBorder="1" applyAlignment="1" applyProtection="1">
      <alignment vertical="center" shrinkToFit="1"/>
      <protection locked="0"/>
    </xf>
    <xf numFmtId="184" fontId="15" fillId="11" borderId="105" xfId="8" applyNumberFormat="1" applyFont="1" applyFill="1" applyBorder="1" applyAlignment="1">
      <alignment vertical="center" shrinkToFit="1"/>
    </xf>
    <xf numFmtId="0" fontId="15" fillId="10" borderId="74" xfId="0" applyFont="1" applyFill="1" applyBorder="1" applyAlignment="1">
      <alignment horizontal="center" vertical="center" wrapText="1"/>
    </xf>
    <xf numFmtId="184" fontId="15" fillId="7" borderId="76" xfId="8" applyNumberFormat="1" applyFont="1" applyFill="1" applyBorder="1" applyAlignment="1" applyProtection="1">
      <alignment vertical="center" shrinkToFit="1"/>
      <protection locked="0"/>
    </xf>
    <xf numFmtId="184" fontId="15" fillId="10" borderId="76" xfId="8" applyNumberFormat="1" applyFont="1" applyFill="1" applyBorder="1" applyAlignment="1">
      <alignment vertical="center" shrinkToFit="1"/>
    </xf>
    <xf numFmtId="184" fontId="15" fillId="11" borderId="17" xfId="8" applyNumberFormat="1" applyFont="1" applyFill="1" applyBorder="1" applyAlignment="1">
      <alignment vertical="center" shrinkToFit="1"/>
    </xf>
    <xf numFmtId="184" fontId="15" fillId="7" borderId="37" xfId="8" applyNumberFormat="1" applyFont="1" applyFill="1" applyBorder="1" applyAlignment="1" applyProtection="1">
      <alignment vertical="center" shrinkToFit="1"/>
      <protection locked="0"/>
    </xf>
    <xf numFmtId="184" fontId="15" fillId="7" borderId="42" xfId="8" applyNumberFormat="1" applyFont="1" applyFill="1" applyBorder="1" applyAlignment="1" applyProtection="1">
      <alignment vertical="center" shrinkToFit="1"/>
      <protection locked="0"/>
    </xf>
    <xf numFmtId="184" fontId="15" fillId="11" borderId="109" xfId="8" applyNumberFormat="1" applyFont="1" applyFill="1" applyBorder="1" applyAlignment="1">
      <alignment vertical="center" shrinkToFit="1"/>
    </xf>
    <xf numFmtId="0" fontId="15" fillId="10" borderId="72" xfId="0" applyFont="1" applyFill="1" applyBorder="1" applyAlignment="1">
      <alignment horizontal="center" vertical="center" wrapText="1"/>
    </xf>
    <xf numFmtId="184" fontId="15" fillId="7" borderId="77" xfId="8" applyNumberFormat="1" applyFont="1" applyFill="1" applyBorder="1" applyAlignment="1" applyProtection="1">
      <alignment vertical="center" shrinkToFit="1"/>
      <protection locked="0"/>
    </xf>
    <xf numFmtId="184" fontId="15" fillId="10" borderId="77" xfId="8" applyNumberFormat="1" applyFont="1" applyFill="1" applyBorder="1" applyAlignment="1">
      <alignment vertical="center" shrinkToFit="1"/>
    </xf>
    <xf numFmtId="184" fontId="15" fillId="11" borderId="10" xfId="8" applyNumberFormat="1" applyFont="1" applyFill="1" applyBorder="1" applyAlignment="1">
      <alignment vertical="center" shrinkToFit="1"/>
    </xf>
    <xf numFmtId="184" fontId="15" fillId="7" borderId="46" xfId="8" applyNumberFormat="1" applyFont="1" applyFill="1" applyBorder="1" applyAlignment="1" applyProtection="1">
      <alignment vertical="center" shrinkToFit="1"/>
      <protection locked="0"/>
    </xf>
    <xf numFmtId="184" fontId="15" fillId="7" borderId="48" xfId="8" applyNumberFormat="1" applyFont="1" applyFill="1" applyBorder="1" applyAlignment="1" applyProtection="1">
      <alignment vertical="center" shrinkToFit="1"/>
      <protection locked="0"/>
    </xf>
    <xf numFmtId="184" fontId="15" fillId="11" borderId="130" xfId="8" applyNumberFormat="1" applyFont="1" applyFill="1" applyBorder="1" applyAlignment="1">
      <alignment vertical="center" shrinkToFit="1"/>
    </xf>
    <xf numFmtId="184" fontId="15" fillId="10" borderId="113" xfId="8" applyNumberFormat="1" applyFont="1" applyFill="1" applyBorder="1" applyAlignment="1">
      <alignment vertical="center" shrinkToFit="1"/>
    </xf>
    <xf numFmtId="184" fontId="15" fillId="10" borderId="81" xfId="8" applyNumberFormat="1" applyFont="1" applyFill="1" applyBorder="1" applyAlignment="1">
      <alignment vertical="center" shrinkToFit="1"/>
    </xf>
    <xf numFmtId="184" fontId="15" fillId="10" borderId="114" xfId="8" applyNumberFormat="1" applyFont="1" applyFill="1" applyBorder="1" applyAlignment="1">
      <alignment vertical="center" shrinkToFit="1"/>
    </xf>
    <xf numFmtId="184" fontId="15" fillId="10" borderId="115" xfId="8" applyNumberFormat="1" applyFont="1" applyFill="1" applyBorder="1" applyAlignment="1">
      <alignment vertical="center" shrinkToFit="1"/>
    </xf>
    <xf numFmtId="184" fontId="15" fillId="10" borderId="119" xfId="8" applyNumberFormat="1" applyFont="1" applyFill="1" applyBorder="1" applyAlignment="1">
      <alignment vertical="center" shrinkToFit="1"/>
    </xf>
    <xf numFmtId="184" fontId="15" fillId="10" borderId="120" xfId="8" applyNumberFormat="1" applyFont="1" applyFill="1" applyBorder="1" applyAlignment="1">
      <alignment vertical="center" shrinkToFit="1"/>
    </xf>
    <xf numFmtId="0" fontId="64" fillId="9" borderId="0" xfId="0" applyFont="1" applyFill="1" applyAlignment="1">
      <alignment vertical="center" wrapText="1"/>
    </xf>
    <xf numFmtId="0" fontId="65" fillId="9" borderId="0" xfId="0" applyFont="1" applyFill="1" applyAlignment="1">
      <alignment horizontal="left" vertical="center"/>
    </xf>
    <xf numFmtId="0" fontId="15" fillId="9" borderId="0" xfId="0" applyFont="1" applyFill="1" applyAlignment="1"/>
    <xf numFmtId="0" fontId="68" fillId="9" borderId="0" xfId="0" applyFont="1" applyFill="1">
      <alignment vertical="center"/>
    </xf>
    <xf numFmtId="0" fontId="15" fillId="0" borderId="0" xfId="0" applyFont="1" applyAlignment="1">
      <alignment horizontal="center" vertical="center" wrapText="1"/>
    </xf>
    <xf numFmtId="38" fontId="15" fillId="0" borderId="0" xfId="8" applyFont="1" applyFill="1" applyBorder="1" applyAlignment="1">
      <alignment vertical="center" wrapText="1"/>
    </xf>
    <xf numFmtId="0" fontId="9" fillId="4" borderId="0" xfId="0" applyFont="1" applyFill="1" applyAlignment="1">
      <alignment vertical="center" wrapText="1"/>
    </xf>
    <xf numFmtId="0" fontId="69" fillId="4" borderId="0" xfId="0" applyFont="1" applyFill="1">
      <alignment vertical="center"/>
    </xf>
    <xf numFmtId="0" fontId="15" fillId="4" borderId="0" xfId="0" applyFont="1" applyFill="1" applyAlignment="1">
      <alignment vertical="center" wrapText="1"/>
    </xf>
    <xf numFmtId="0" fontId="9" fillId="4" borderId="0" xfId="0" applyFont="1" applyFill="1" applyAlignment="1">
      <alignment horizontal="center" vertical="center" wrapText="1"/>
    </xf>
    <xf numFmtId="0" fontId="60" fillId="4" borderId="0" xfId="0" applyFont="1" applyFill="1" applyAlignment="1">
      <alignment vertical="center" wrapText="1"/>
    </xf>
    <xf numFmtId="0" fontId="51" fillId="4" borderId="30" xfId="0" applyFont="1" applyFill="1" applyBorder="1" applyAlignment="1">
      <alignment horizontal="left" vertical="center"/>
    </xf>
    <xf numFmtId="0" fontId="19" fillId="4" borderId="0" xfId="0" applyFont="1" applyFill="1" applyAlignment="1">
      <alignment horizontal="left" vertical="center" wrapText="1"/>
    </xf>
    <xf numFmtId="0" fontId="9" fillId="0" borderId="54"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55" xfId="0" applyFont="1" applyBorder="1" applyAlignment="1">
      <alignment horizontal="center" vertical="center" wrapText="1"/>
    </xf>
    <xf numFmtId="183" fontId="15" fillId="11" borderId="80" xfId="8" applyNumberFormat="1" applyFont="1" applyFill="1" applyBorder="1" applyAlignment="1">
      <alignment vertical="center" wrapText="1"/>
    </xf>
    <xf numFmtId="183" fontId="15" fillId="11" borderId="74" xfId="8" applyNumberFormat="1" applyFont="1" applyFill="1" applyBorder="1" applyAlignment="1">
      <alignment vertical="center" wrapText="1"/>
    </xf>
    <xf numFmtId="0" fontId="15" fillId="2" borderId="72" xfId="0" applyFont="1" applyFill="1" applyBorder="1" applyAlignment="1" applyProtection="1">
      <alignment horizontal="center" vertical="center" wrapText="1"/>
      <protection locked="0"/>
    </xf>
    <xf numFmtId="183" fontId="15" fillId="11" borderId="72" xfId="8" applyNumberFormat="1" applyFont="1" applyFill="1" applyBorder="1" applyAlignment="1">
      <alignment vertical="center" wrapText="1"/>
    </xf>
    <xf numFmtId="0" fontId="15" fillId="0" borderId="30" xfId="0" applyFont="1" applyBorder="1" applyAlignment="1">
      <alignment horizontal="center" vertical="center" wrapText="1"/>
    </xf>
    <xf numFmtId="183" fontId="15" fillId="11" borderId="30" xfId="8" applyNumberFormat="1" applyFont="1" applyFill="1" applyBorder="1" applyAlignment="1">
      <alignment vertical="center" wrapText="1"/>
    </xf>
    <xf numFmtId="183" fontId="15" fillId="11" borderId="61" xfId="8" applyNumberFormat="1" applyFont="1" applyFill="1" applyBorder="1" applyAlignment="1">
      <alignment vertical="center" wrapText="1"/>
    </xf>
    <xf numFmtId="183" fontId="15" fillId="11" borderId="63" xfId="8" applyNumberFormat="1" applyFont="1" applyFill="1" applyBorder="1" applyAlignment="1">
      <alignment vertical="center" wrapText="1"/>
    </xf>
    <xf numFmtId="183" fontId="15" fillId="11" borderId="100" xfId="8" applyNumberFormat="1" applyFont="1" applyFill="1" applyBorder="1" applyAlignment="1">
      <alignment vertical="center" wrapText="1"/>
    </xf>
    <xf numFmtId="183" fontId="15" fillId="11" borderId="101" xfId="8" applyNumberFormat="1" applyFont="1" applyFill="1" applyBorder="1" applyAlignment="1">
      <alignment vertical="center" wrapText="1"/>
    </xf>
    <xf numFmtId="183" fontId="15" fillId="11" borderId="102" xfId="8" applyNumberFormat="1" applyFont="1" applyFill="1" applyBorder="1" applyAlignment="1">
      <alignment vertical="center" wrapText="1"/>
    </xf>
    <xf numFmtId="183" fontId="15" fillId="11" borderId="73" xfId="8" applyNumberFormat="1" applyFont="1" applyFill="1" applyBorder="1" applyAlignment="1">
      <alignment vertical="center" wrapText="1"/>
    </xf>
    <xf numFmtId="0" fontId="15" fillId="4" borderId="121" xfId="0" applyFont="1" applyFill="1" applyBorder="1" applyAlignment="1">
      <alignment vertical="center" wrapText="1"/>
    </xf>
    <xf numFmtId="0" fontId="15" fillId="4" borderId="122" xfId="0" applyFont="1" applyFill="1" applyBorder="1" applyAlignment="1">
      <alignment vertical="center" wrapText="1"/>
    </xf>
    <xf numFmtId="0" fontId="15" fillId="4" borderId="0" xfId="0" applyFont="1" applyFill="1" applyAlignment="1">
      <alignment horizontal="center" vertical="center" wrapText="1"/>
    </xf>
    <xf numFmtId="38" fontId="15" fillId="4" borderId="0" xfId="8" applyFont="1" applyFill="1" applyBorder="1" applyAlignment="1">
      <alignment vertical="center" wrapText="1"/>
    </xf>
    <xf numFmtId="38" fontId="15" fillId="4" borderId="123" xfId="8" applyFont="1" applyFill="1" applyBorder="1" applyAlignment="1">
      <alignment vertical="center" wrapText="1"/>
    </xf>
    <xf numFmtId="38" fontId="15" fillId="4" borderId="124" xfId="8" applyFont="1" applyFill="1" applyBorder="1" applyAlignment="1">
      <alignment vertical="center" wrapText="1"/>
    </xf>
    <xf numFmtId="38" fontId="15" fillId="0" borderId="135" xfId="8" applyFont="1" applyFill="1" applyBorder="1" applyAlignment="1">
      <alignment vertical="center" wrapText="1"/>
    </xf>
    <xf numFmtId="38" fontId="15" fillId="0" borderId="76" xfId="8" applyFont="1" applyFill="1" applyBorder="1" applyAlignment="1">
      <alignment horizontal="center" vertical="center" wrapText="1"/>
    </xf>
    <xf numFmtId="38" fontId="15" fillId="0" borderId="77" xfId="8" applyFont="1" applyFill="1" applyBorder="1" applyAlignment="1">
      <alignment horizontal="center" vertical="center" wrapText="1"/>
    </xf>
    <xf numFmtId="0" fontId="46" fillId="4" borderId="0" xfId="0" applyFont="1" applyFill="1" applyAlignment="1">
      <alignment vertical="center" wrapText="1"/>
    </xf>
    <xf numFmtId="0" fontId="57" fillId="4" borderId="0" xfId="0" applyFont="1" applyFill="1">
      <alignment vertical="center"/>
    </xf>
    <xf numFmtId="0" fontId="59" fillId="4" borderId="0" xfId="0" applyFont="1" applyFill="1">
      <alignment vertical="center"/>
    </xf>
    <xf numFmtId="0" fontId="15" fillId="4" borderId="30" xfId="0" applyFont="1" applyFill="1" applyBorder="1" applyAlignment="1">
      <alignment horizontal="right" wrapText="1"/>
    </xf>
    <xf numFmtId="0" fontId="61" fillId="4" borderId="30" xfId="0" applyFont="1" applyFill="1" applyBorder="1">
      <alignment vertical="center"/>
    </xf>
    <xf numFmtId="0" fontId="70" fillId="4" borderId="30" xfId="0" applyFont="1" applyFill="1" applyBorder="1">
      <alignment vertical="center"/>
    </xf>
    <xf numFmtId="0" fontId="15" fillId="4" borderId="0" xfId="0" applyFont="1" applyFill="1" applyAlignment="1">
      <alignment horizontal="right" vertical="center" wrapText="1"/>
    </xf>
    <xf numFmtId="0" fontId="9" fillId="4" borderId="0" xfId="0" applyFont="1" applyFill="1" applyAlignment="1">
      <alignment vertical="center" shrinkToFit="1"/>
    </xf>
    <xf numFmtId="0" fontId="9" fillId="0" borderId="0" xfId="0" applyFont="1" applyAlignment="1">
      <alignment vertical="center" shrinkToFit="1"/>
    </xf>
    <xf numFmtId="184" fontId="15" fillId="11" borderId="80" xfId="8" applyNumberFormat="1" applyFont="1" applyFill="1" applyBorder="1" applyAlignment="1">
      <alignment vertical="center" shrinkToFit="1"/>
    </xf>
    <xf numFmtId="184" fontId="15" fillId="11" borderId="74" xfId="8" applyNumberFormat="1" applyFont="1" applyFill="1" applyBorder="1" applyAlignment="1">
      <alignment vertical="center" shrinkToFit="1"/>
    </xf>
    <xf numFmtId="184" fontId="15" fillId="11" borderId="77" xfId="8" applyNumberFormat="1" applyFont="1" applyFill="1" applyBorder="1" applyAlignment="1">
      <alignment vertical="center" shrinkToFit="1"/>
    </xf>
    <xf numFmtId="184" fontId="15" fillId="10" borderId="72" xfId="8" applyNumberFormat="1" applyFont="1" applyFill="1" applyBorder="1" applyAlignment="1">
      <alignment vertical="center" shrinkToFit="1"/>
    </xf>
    <xf numFmtId="184" fontId="15" fillId="10" borderId="30" xfId="8" applyNumberFormat="1" applyFont="1" applyFill="1" applyBorder="1" applyAlignment="1">
      <alignment vertical="center" shrinkToFit="1"/>
    </xf>
    <xf numFmtId="184" fontId="15" fillId="10" borderId="61" xfId="8" applyNumberFormat="1" applyFont="1" applyFill="1" applyBorder="1" applyAlignment="1">
      <alignment vertical="center" shrinkToFit="1"/>
    </xf>
    <xf numFmtId="184" fontId="15" fillId="10" borderId="63" xfId="8" applyNumberFormat="1" applyFont="1" applyFill="1" applyBorder="1" applyAlignment="1">
      <alignment vertical="center" shrinkToFit="1"/>
    </xf>
    <xf numFmtId="184" fontId="15" fillId="10" borderId="73" xfId="8" applyNumberFormat="1" applyFont="1" applyFill="1" applyBorder="1" applyAlignment="1">
      <alignment vertical="center" shrinkToFit="1"/>
    </xf>
    <xf numFmtId="0" fontId="0" fillId="4" borderId="0" xfId="0" applyFill="1" applyAlignment="1">
      <alignment vertical="center" wrapText="1"/>
    </xf>
    <xf numFmtId="0" fontId="65" fillId="4" borderId="0" xfId="0" applyFont="1" applyFill="1">
      <alignment vertical="center"/>
    </xf>
    <xf numFmtId="0" fontId="15" fillId="4" borderId="0" xfId="0" applyFont="1" applyFill="1" applyAlignment="1"/>
    <xf numFmtId="0" fontId="15" fillId="4" borderId="0" xfId="0" applyFont="1" applyFill="1" applyAlignment="1">
      <alignment horizontal="right"/>
    </xf>
    <xf numFmtId="0" fontId="68" fillId="4" borderId="0" xfId="0" applyFont="1" applyFill="1">
      <alignment vertical="center"/>
    </xf>
    <xf numFmtId="0" fontId="15" fillId="4" borderId="30" xfId="0" applyFont="1" applyFill="1" applyBorder="1" applyAlignment="1">
      <alignment horizontal="right"/>
    </xf>
    <xf numFmtId="0" fontId="15" fillId="10" borderId="43" xfId="0" applyFont="1" applyFill="1" applyBorder="1" applyAlignment="1">
      <alignment horizontal="center" vertical="center" wrapText="1"/>
    </xf>
    <xf numFmtId="0" fontId="64" fillId="4" borderId="0" xfId="0" applyFont="1" applyFill="1" applyAlignment="1">
      <alignment vertical="center" wrapText="1"/>
    </xf>
    <xf numFmtId="0" fontId="15" fillId="5" borderId="0" xfId="0" applyFont="1" applyFill="1" applyAlignment="1">
      <alignment vertical="center" wrapText="1"/>
    </xf>
    <xf numFmtId="0" fontId="15" fillId="0" borderId="0" xfId="0" applyFont="1" applyAlignment="1">
      <alignment vertical="center" wrapText="1"/>
    </xf>
    <xf numFmtId="0" fontId="15" fillId="0" borderId="30" xfId="0" applyFont="1" applyBorder="1" applyAlignment="1">
      <alignment vertical="center" wrapText="1"/>
    </xf>
    <xf numFmtId="0" fontId="60" fillId="0" borderId="0" xfId="0" applyFont="1" applyAlignment="1">
      <alignment vertical="center" wrapText="1"/>
    </xf>
    <xf numFmtId="10" fontId="9" fillId="10" borderId="72" xfId="12" applyNumberFormat="1" applyFont="1" applyFill="1" applyBorder="1" applyAlignment="1">
      <alignment vertical="center" wrapText="1"/>
    </xf>
    <xf numFmtId="38" fontId="72" fillId="3" borderId="0" xfId="8" applyFont="1" applyFill="1" applyBorder="1" applyAlignment="1">
      <alignment vertical="center" wrapText="1"/>
    </xf>
    <xf numFmtId="0" fontId="0" fillId="0" borderId="0" xfId="0" applyAlignment="1">
      <alignment vertical="center" wrapText="1"/>
    </xf>
    <xf numFmtId="0" fontId="0" fillId="0" borderId="91" xfId="0" applyBorder="1" applyAlignment="1">
      <alignment horizontal="center" vertical="center" wrapText="1"/>
    </xf>
    <xf numFmtId="0" fontId="9" fillId="0" borderId="0" xfId="0" applyFont="1" applyAlignment="1">
      <alignment horizontal="center" vertical="center" wrapText="1"/>
    </xf>
    <xf numFmtId="0" fontId="15" fillId="10" borderId="91" xfId="0" applyFont="1" applyFill="1" applyBorder="1" applyAlignment="1">
      <alignment horizontal="right" vertical="center" wrapText="1"/>
    </xf>
    <xf numFmtId="0" fontId="15" fillId="10" borderId="104" xfId="8" applyNumberFormat="1" applyFont="1" applyFill="1" applyBorder="1" applyAlignment="1">
      <alignment horizontal="right" vertical="center" wrapText="1"/>
    </xf>
    <xf numFmtId="0" fontId="15" fillId="10" borderId="12" xfId="8" applyNumberFormat="1" applyFont="1" applyFill="1" applyBorder="1" applyAlignment="1">
      <alignment horizontal="right" vertical="center" wrapText="1"/>
    </xf>
    <xf numFmtId="0" fontId="15" fillId="10" borderId="80" xfId="8" applyNumberFormat="1" applyFont="1" applyFill="1" applyBorder="1" applyAlignment="1">
      <alignment horizontal="right" vertical="center" wrapText="1"/>
    </xf>
    <xf numFmtId="0" fontId="15" fillId="10" borderId="104" xfId="8" applyNumberFormat="1" applyFont="1" applyFill="1" applyBorder="1" applyAlignment="1">
      <alignment horizontal="center" vertical="center" wrapText="1"/>
    </xf>
    <xf numFmtId="0" fontId="15" fillId="10" borderId="76" xfId="0" applyFont="1" applyFill="1" applyBorder="1" applyAlignment="1">
      <alignment horizontal="right" vertical="center" wrapText="1"/>
    </xf>
    <xf numFmtId="0" fontId="15" fillId="10" borderId="76" xfId="8" applyNumberFormat="1" applyFont="1" applyFill="1" applyBorder="1" applyAlignment="1">
      <alignment horizontal="right" vertical="center" wrapText="1"/>
    </xf>
    <xf numFmtId="0" fontId="15" fillId="10" borderId="17" xfId="8" applyNumberFormat="1" applyFont="1" applyFill="1" applyBorder="1" applyAlignment="1">
      <alignment horizontal="right" vertical="center" wrapText="1"/>
    </xf>
    <xf numFmtId="0" fontId="15" fillId="10" borderId="136" xfId="8" applyNumberFormat="1" applyFont="1" applyFill="1" applyBorder="1" applyAlignment="1">
      <alignment horizontal="right" vertical="center" wrapText="1"/>
    </xf>
    <xf numFmtId="0" fontId="15" fillId="10" borderId="76" xfId="8" applyNumberFormat="1" applyFont="1" applyFill="1" applyBorder="1" applyAlignment="1">
      <alignment horizontal="center" vertical="center" wrapText="1"/>
    </xf>
    <xf numFmtId="0" fontId="15" fillId="10" borderId="49" xfId="0" applyFont="1" applyFill="1" applyBorder="1" applyAlignment="1">
      <alignment horizontal="right" vertical="center" wrapText="1"/>
    </xf>
    <xf numFmtId="0" fontId="15" fillId="10" borderId="72" xfId="8" applyNumberFormat="1" applyFont="1" applyFill="1" applyBorder="1" applyAlignment="1">
      <alignment horizontal="right" vertical="center" wrapText="1"/>
    </xf>
    <xf numFmtId="0" fontId="15" fillId="10" borderId="30" xfId="8" applyNumberFormat="1" applyFont="1" applyFill="1" applyBorder="1" applyAlignment="1">
      <alignment horizontal="right" vertical="center" wrapText="1"/>
    </xf>
    <xf numFmtId="0" fontId="15" fillId="10" borderId="77" xfId="8" applyNumberFormat="1" applyFont="1" applyFill="1" applyBorder="1" applyAlignment="1">
      <alignment horizontal="right" vertical="center" wrapText="1"/>
    </xf>
    <xf numFmtId="0" fontId="15" fillId="10" borderId="72" xfId="8" applyNumberFormat="1" applyFont="1" applyFill="1" applyBorder="1" applyAlignment="1">
      <alignment horizontal="center" vertical="center" wrapText="1"/>
    </xf>
    <xf numFmtId="0" fontId="15" fillId="10" borderId="72" xfId="0" applyFont="1" applyFill="1" applyBorder="1" applyAlignment="1">
      <alignment horizontal="right" vertical="center" wrapText="1"/>
    </xf>
    <xf numFmtId="38" fontId="15" fillId="10" borderId="72" xfId="8" applyFont="1" applyFill="1" applyBorder="1" applyAlignment="1">
      <alignment horizontal="right" vertical="center" wrapText="1"/>
    </xf>
    <xf numFmtId="38" fontId="15" fillId="11" borderId="72" xfId="8" applyFont="1" applyFill="1" applyBorder="1" applyAlignment="1">
      <alignment horizontal="right" vertical="center" wrapText="1"/>
    </xf>
    <xf numFmtId="38" fontId="15" fillId="11" borderId="30" xfId="8" applyFont="1" applyFill="1" applyBorder="1" applyAlignment="1">
      <alignment horizontal="right" vertical="center" wrapText="1"/>
    </xf>
    <xf numFmtId="38" fontId="15" fillId="11" borderId="61" xfId="8" applyFont="1" applyFill="1" applyBorder="1" applyAlignment="1">
      <alignment horizontal="right" vertical="center" wrapText="1"/>
    </xf>
    <xf numFmtId="0" fontId="15" fillId="3" borderId="0" xfId="0" applyFont="1" applyFill="1" applyAlignment="1">
      <alignment horizontal="right" vertical="center" wrapText="1"/>
    </xf>
    <xf numFmtId="38" fontId="15" fillId="3" borderId="0" xfId="8" applyFont="1" applyFill="1" applyBorder="1" applyAlignment="1">
      <alignment horizontal="right" vertical="center" wrapText="1"/>
    </xf>
    <xf numFmtId="38" fontId="15" fillId="3" borderId="0" xfId="8" applyFont="1" applyFill="1" applyBorder="1" applyAlignment="1">
      <alignment horizontal="center" vertical="center" wrapText="1"/>
    </xf>
    <xf numFmtId="0" fontId="15" fillId="10" borderId="56" xfId="8" applyNumberFormat="1" applyFont="1" applyFill="1" applyBorder="1" applyAlignment="1">
      <alignment horizontal="center" vertical="center" wrapText="1"/>
    </xf>
    <xf numFmtId="0" fontId="15" fillId="10" borderId="90" xfId="8" applyNumberFormat="1" applyFont="1" applyFill="1" applyBorder="1" applyAlignment="1">
      <alignment horizontal="right" vertical="center" wrapText="1"/>
    </xf>
    <xf numFmtId="0" fontId="15" fillId="10" borderId="53" xfId="8" applyNumberFormat="1" applyFont="1" applyFill="1" applyBorder="1" applyAlignment="1">
      <alignment horizontal="center" vertical="center" wrapText="1"/>
    </xf>
    <xf numFmtId="0" fontId="15" fillId="10" borderId="136" xfId="0" applyFont="1" applyFill="1" applyBorder="1" applyAlignment="1">
      <alignment horizontal="center" vertical="center" wrapText="1"/>
    </xf>
    <xf numFmtId="0" fontId="15" fillId="10" borderId="50" xfId="8" applyNumberFormat="1" applyFont="1" applyFill="1" applyBorder="1" applyAlignment="1">
      <alignment horizontal="center" vertical="center" wrapText="1"/>
    </xf>
    <xf numFmtId="0" fontId="15" fillId="0" borderId="29" xfId="0" applyFont="1" applyBorder="1" applyAlignment="1">
      <alignment horizontal="center" vertical="center" wrapText="1"/>
    </xf>
    <xf numFmtId="38" fontId="15" fillId="11" borderId="78" xfId="8" applyFont="1" applyFill="1" applyBorder="1" applyAlignment="1">
      <alignment horizontal="right" vertical="center" wrapText="1"/>
    </xf>
    <xf numFmtId="0" fontId="15" fillId="10" borderId="78" xfId="0" applyFont="1" applyFill="1" applyBorder="1" applyAlignment="1">
      <alignment horizontal="right" vertical="center" wrapText="1"/>
    </xf>
    <xf numFmtId="38" fontId="15" fillId="10" borderId="78" xfId="8" applyFont="1" applyFill="1" applyBorder="1" applyAlignment="1">
      <alignment horizontal="right" vertical="center" wrapText="1"/>
    </xf>
    <xf numFmtId="38" fontId="15" fillId="11" borderId="28" xfId="8" applyFont="1" applyFill="1" applyBorder="1" applyAlignment="1">
      <alignment horizontal="right" vertical="center" wrapText="1"/>
    </xf>
    <xf numFmtId="185" fontId="9" fillId="10" borderId="78" xfId="12" applyNumberFormat="1" applyFont="1" applyFill="1" applyBorder="1" applyAlignment="1">
      <alignment vertical="center" wrapText="1"/>
    </xf>
    <xf numFmtId="0" fontId="9" fillId="4" borderId="20" xfId="0" applyFont="1" applyFill="1" applyBorder="1" applyAlignment="1">
      <alignment vertical="center" shrinkToFit="1"/>
    </xf>
    <xf numFmtId="0" fontId="9" fillId="4" borderId="20" xfId="0" applyFont="1" applyFill="1" applyBorder="1" applyAlignment="1">
      <alignment horizontal="right"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15" fillId="4" borderId="72" xfId="0" applyFont="1" applyFill="1" applyBorder="1" applyAlignment="1">
      <alignment horizontal="right" vertical="center" wrapText="1"/>
    </xf>
    <xf numFmtId="0" fontId="15" fillId="4" borderId="90" xfId="0" applyFont="1" applyFill="1" applyBorder="1" applyAlignment="1">
      <alignment horizontal="right" vertical="center" wrapText="1"/>
    </xf>
    <xf numFmtId="0" fontId="15" fillId="4" borderId="61" xfId="0" applyFont="1" applyFill="1" applyBorder="1" applyAlignment="1">
      <alignment horizontal="right" vertical="center" wrapText="1"/>
    </xf>
    <xf numFmtId="0" fontId="15" fillId="4" borderId="73" xfId="0" applyFont="1" applyFill="1" applyBorder="1" applyAlignment="1">
      <alignment horizontal="right" vertical="center" wrapText="1"/>
    </xf>
    <xf numFmtId="0" fontId="15" fillId="4" borderId="80" xfId="0" applyFont="1" applyFill="1" applyBorder="1" applyAlignment="1">
      <alignment horizontal="center" vertical="center" wrapText="1"/>
    </xf>
    <xf numFmtId="10" fontId="9" fillId="4" borderId="90" xfId="12" applyNumberFormat="1" applyFont="1" applyFill="1" applyBorder="1" applyAlignment="1">
      <alignment vertical="center" wrapText="1"/>
    </xf>
    <xf numFmtId="0" fontId="15" fillId="4" borderId="76" xfId="0" applyFont="1" applyFill="1" applyBorder="1" applyAlignment="1">
      <alignment horizontal="center" vertical="center" wrapText="1"/>
    </xf>
    <xf numFmtId="10" fontId="9" fillId="4" borderId="136" xfId="12" applyNumberFormat="1" applyFont="1" applyFill="1" applyBorder="1" applyAlignment="1">
      <alignment vertical="center" wrapText="1"/>
    </xf>
    <xf numFmtId="0" fontId="15" fillId="4" borderId="72" xfId="0" applyFont="1" applyFill="1" applyBorder="1" applyAlignment="1">
      <alignment horizontal="center" vertical="center" wrapText="1"/>
    </xf>
    <xf numFmtId="10" fontId="9" fillId="4" borderId="77" xfId="12" applyNumberFormat="1" applyFont="1" applyFill="1" applyBorder="1" applyAlignment="1">
      <alignment vertical="center" wrapText="1"/>
    </xf>
    <xf numFmtId="0" fontId="15" fillId="4" borderId="30" xfId="0" applyFont="1" applyFill="1" applyBorder="1" applyAlignment="1">
      <alignment horizontal="center" vertical="center" wrapText="1"/>
    </xf>
    <xf numFmtId="10" fontId="9" fillId="4" borderId="72" xfId="12" applyNumberFormat="1" applyFont="1" applyFill="1" applyBorder="1" applyAlignment="1">
      <alignment vertical="center" wrapText="1"/>
    </xf>
    <xf numFmtId="10" fontId="9" fillId="4" borderId="104" xfId="12" applyNumberFormat="1" applyFont="1" applyFill="1" applyBorder="1" applyAlignment="1">
      <alignment vertical="center" wrapText="1"/>
    </xf>
    <xf numFmtId="10" fontId="9" fillId="4" borderId="76" xfId="12" applyNumberFormat="1" applyFont="1" applyFill="1" applyBorder="1" applyAlignment="1">
      <alignment vertical="center" wrapText="1"/>
    </xf>
    <xf numFmtId="0" fontId="5" fillId="5" borderId="69" xfId="11" applyFont="1" applyFill="1" applyBorder="1" applyAlignment="1">
      <alignment horizontal="center" vertical="center"/>
    </xf>
    <xf numFmtId="0" fontId="3" fillId="0" borderId="0" xfId="14">
      <alignment vertical="center"/>
    </xf>
    <xf numFmtId="177" fontId="3" fillId="0" borderId="0" xfId="14" applyNumberFormat="1">
      <alignment vertical="center"/>
    </xf>
    <xf numFmtId="0" fontId="31" fillId="0" borderId="0" xfId="14" applyFont="1" applyAlignment="1">
      <alignment horizontal="right" vertical="center"/>
    </xf>
    <xf numFmtId="0" fontId="25" fillId="0" borderId="0" xfId="14" applyFont="1" applyAlignment="1">
      <alignment horizontal="right" vertical="center"/>
    </xf>
    <xf numFmtId="0" fontId="28" fillId="0" borderId="0" xfId="14" applyFont="1">
      <alignment vertical="center"/>
    </xf>
    <xf numFmtId="0" fontId="27" fillId="0" borderId="0" xfId="14" applyFont="1" applyAlignment="1">
      <alignment horizontal="center" vertical="center"/>
    </xf>
    <xf numFmtId="0" fontId="24" fillId="4" borderId="38" xfId="14" applyFont="1" applyFill="1" applyBorder="1" applyAlignment="1">
      <alignment horizontal="center" vertical="center"/>
    </xf>
    <xf numFmtId="0" fontId="31" fillId="0" borderId="0" xfId="14" applyFont="1">
      <alignment vertical="center"/>
    </xf>
    <xf numFmtId="0" fontId="3" fillId="0" borderId="143" xfId="14" applyBorder="1">
      <alignment vertical="center"/>
    </xf>
    <xf numFmtId="177" fontId="3" fillId="0" borderId="143" xfId="14" applyNumberFormat="1" applyBorder="1">
      <alignment vertical="center"/>
    </xf>
    <xf numFmtId="0" fontId="3" fillId="0" borderId="23" xfId="14" applyBorder="1" applyAlignment="1">
      <alignment horizontal="center" vertical="center" shrinkToFit="1"/>
    </xf>
    <xf numFmtId="0" fontId="3" fillId="0" borderId="38" xfId="14" applyBorder="1" applyAlignment="1">
      <alignment horizontal="center" vertical="center" shrinkToFit="1"/>
    </xf>
    <xf numFmtId="0" fontId="3" fillId="0" borderId="16" xfId="14" applyBorder="1" applyAlignment="1">
      <alignment horizontal="left" vertical="center" wrapText="1"/>
    </xf>
    <xf numFmtId="0" fontId="3" fillId="0" borderId="17" xfId="14" applyBorder="1" applyAlignment="1">
      <alignment horizontal="left" vertical="center" wrapText="1"/>
    </xf>
    <xf numFmtId="0" fontId="3" fillId="0" borderId="39" xfId="14" applyBorder="1" applyAlignment="1">
      <alignment horizontal="left" vertical="center" wrapText="1"/>
    </xf>
    <xf numFmtId="0" fontId="3" fillId="0" borderId="144" xfId="14" applyBorder="1">
      <alignment vertical="center"/>
    </xf>
    <xf numFmtId="177" fontId="3" fillId="0" borderId="144" xfId="14" applyNumberFormat="1" applyBorder="1">
      <alignment vertical="center"/>
    </xf>
    <xf numFmtId="0" fontId="3" fillId="0" borderId="0" xfId="14" applyAlignment="1">
      <alignment horizontal="center" vertical="center"/>
    </xf>
    <xf numFmtId="0" fontId="3" fillId="0" borderId="0" xfId="14" applyAlignment="1">
      <alignment vertical="center" wrapText="1" shrinkToFit="1"/>
    </xf>
    <xf numFmtId="0" fontId="3" fillId="0" borderId="0" xfId="14" applyAlignment="1">
      <alignment horizontal="center" vertical="center" shrinkToFit="1"/>
    </xf>
    <xf numFmtId="0" fontId="3" fillId="0" borderId="0" xfId="14" applyAlignment="1">
      <alignment horizontal="left" vertical="center" wrapText="1"/>
    </xf>
    <xf numFmtId="0" fontId="28" fillId="0" borderId="0" xfId="0" applyFont="1">
      <alignment vertical="center"/>
    </xf>
    <xf numFmtId="0" fontId="27" fillId="0" borderId="0" xfId="0" applyFont="1" applyAlignment="1">
      <alignment horizontal="center" vertical="center"/>
    </xf>
    <xf numFmtId="0" fontId="24" fillId="4" borderId="38" xfId="0" applyFont="1" applyFill="1" applyBorder="1" applyAlignment="1">
      <alignment horizontal="center" vertical="center"/>
    </xf>
    <xf numFmtId="0" fontId="31" fillId="0" borderId="0" xfId="0" applyFont="1">
      <alignment vertical="center"/>
    </xf>
    <xf numFmtId="0" fontId="0" fillId="0" borderId="23" xfId="0" applyBorder="1" applyAlignment="1">
      <alignment horizontal="center" vertical="center" shrinkToFit="1"/>
    </xf>
    <xf numFmtId="0" fontId="0" fillId="0" borderId="38" xfId="0" applyBorder="1" applyAlignment="1">
      <alignment horizontal="center" vertical="center" shrinkToFi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177" fontId="0" fillId="0" borderId="0" xfId="0" applyNumberFormat="1">
      <alignment vertical="center"/>
    </xf>
    <xf numFmtId="0" fontId="18" fillId="0" borderId="34" xfId="0" applyFont="1" applyBorder="1" applyAlignment="1">
      <alignment horizontal="distributed" vertical="center" justifyLastLine="1"/>
    </xf>
    <xf numFmtId="0" fontId="18" fillId="0" borderId="31" xfId="0" applyFont="1" applyBorder="1" applyAlignment="1">
      <alignment horizontal="distributed" vertical="center"/>
    </xf>
    <xf numFmtId="179" fontId="21" fillId="0" borderId="17" xfId="0" applyNumberFormat="1" applyFont="1" applyBorder="1" applyAlignment="1">
      <alignment horizontal="right" vertical="center" shrinkToFit="1"/>
    </xf>
    <xf numFmtId="0" fontId="28" fillId="0" borderId="144" xfId="0" applyFont="1" applyBorder="1">
      <alignment vertical="center"/>
    </xf>
    <xf numFmtId="38" fontId="7" fillId="12" borderId="13" xfId="8" applyFont="1" applyFill="1" applyBorder="1" applyAlignment="1">
      <alignment horizontal="right" vertical="center"/>
    </xf>
    <xf numFmtId="38" fontId="7" fillId="12" borderId="62" xfId="8" applyFont="1" applyFill="1" applyBorder="1" applyAlignment="1">
      <alignment horizontal="right" vertical="center"/>
    </xf>
    <xf numFmtId="38" fontId="7" fillId="12" borderId="44" xfId="8" applyFont="1" applyFill="1" applyBorder="1">
      <alignment vertical="center"/>
    </xf>
    <xf numFmtId="38" fontId="7" fillId="12" borderId="73" xfId="8" applyFont="1" applyFill="1" applyBorder="1">
      <alignment vertical="center"/>
    </xf>
    <xf numFmtId="38" fontId="7" fillId="12" borderId="51" xfId="8" applyFont="1" applyFill="1" applyBorder="1" applyAlignment="1">
      <alignment horizontal="right" vertical="center"/>
    </xf>
    <xf numFmtId="38" fontId="7" fillId="12" borderId="75" xfId="8" applyFont="1" applyFill="1" applyBorder="1" applyAlignment="1">
      <alignment horizontal="right" vertical="center"/>
    </xf>
    <xf numFmtId="38" fontId="7" fillId="12" borderId="49" xfId="8" applyFont="1" applyFill="1" applyBorder="1" applyAlignment="1">
      <alignment horizontal="right" vertical="center"/>
    </xf>
    <xf numFmtId="38" fontId="7" fillId="12" borderId="76" xfId="11" applyNumberFormat="1" applyFill="1" applyBorder="1">
      <alignment vertical="center"/>
    </xf>
    <xf numFmtId="38" fontId="7" fillId="12" borderId="77" xfId="11" applyNumberFormat="1" applyFill="1" applyBorder="1">
      <alignment vertical="center"/>
    </xf>
    <xf numFmtId="38" fontId="7" fillId="12" borderId="74" xfId="11" applyNumberFormat="1" applyFill="1" applyBorder="1">
      <alignment vertical="center"/>
    </xf>
    <xf numFmtId="182" fontId="7" fillId="12" borderId="78" xfId="8" applyNumberFormat="1" applyFont="1" applyFill="1" applyBorder="1" applyAlignment="1">
      <alignment horizontal="right" vertical="center" wrapText="1"/>
    </xf>
    <xf numFmtId="10" fontId="0" fillId="12" borderId="64" xfId="11" applyNumberFormat="1" applyFont="1" applyFill="1" applyBorder="1" applyAlignment="1">
      <alignment horizontal="right" vertical="center" wrapText="1"/>
    </xf>
    <xf numFmtId="10" fontId="0" fillId="12" borderId="78" xfId="11" applyNumberFormat="1" applyFont="1" applyFill="1" applyBorder="1" applyAlignment="1">
      <alignment horizontal="right" vertical="center" wrapText="1"/>
    </xf>
    <xf numFmtId="182" fontId="0" fillId="12" borderId="64" xfId="11" applyNumberFormat="1" applyFont="1" applyFill="1" applyBorder="1" applyAlignment="1">
      <alignment horizontal="right" vertical="center" wrapText="1"/>
    </xf>
    <xf numFmtId="182" fontId="0" fillId="12" borderId="78" xfId="11" applyNumberFormat="1" applyFont="1" applyFill="1" applyBorder="1" applyAlignment="1">
      <alignment horizontal="right" vertical="center" wrapText="1"/>
    </xf>
    <xf numFmtId="38" fontId="0" fillId="12" borderId="49" xfId="11" applyNumberFormat="1" applyFont="1" applyFill="1" applyBorder="1" applyAlignment="1">
      <alignment horizontal="right" vertical="center" wrapText="1"/>
    </xf>
    <xf numFmtId="38" fontId="0" fillId="12" borderId="72" xfId="11" applyNumberFormat="1" applyFont="1" applyFill="1" applyBorder="1" applyAlignment="1">
      <alignment horizontal="right" vertical="center" wrapText="1"/>
    </xf>
    <xf numFmtId="179" fontId="7" fillId="12" borderId="64" xfId="11" applyNumberFormat="1" applyFill="1" applyBorder="1" applyAlignment="1">
      <alignment horizontal="right" vertical="center" wrapText="1"/>
    </xf>
    <xf numFmtId="179" fontId="7" fillId="12" borderId="78" xfId="11" applyNumberFormat="1" applyFill="1" applyBorder="1" applyAlignment="1">
      <alignment horizontal="right" vertical="center" wrapText="1"/>
    </xf>
    <xf numFmtId="38" fontId="0" fillId="12" borderId="78" xfId="8" applyFont="1" applyFill="1" applyBorder="1" applyAlignment="1">
      <alignment horizontal="right" vertical="center"/>
    </xf>
    <xf numFmtId="179" fontId="7" fillId="12" borderId="38" xfId="11" applyNumberFormat="1" applyFill="1" applyBorder="1">
      <alignment vertical="center"/>
    </xf>
    <xf numFmtId="38" fontId="7" fillId="12" borderId="78" xfId="11" applyNumberFormat="1" applyFill="1" applyBorder="1">
      <alignment vertical="center"/>
    </xf>
    <xf numFmtId="0" fontId="0" fillId="0" borderId="64" xfId="11" applyFont="1" applyBorder="1" applyAlignment="1">
      <alignment horizontal="center" vertical="center"/>
    </xf>
    <xf numFmtId="0" fontId="0" fillId="0" borderId="1" xfId="11" applyFont="1" applyBorder="1" applyAlignment="1">
      <alignment horizontal="center" vertical="center"/>
    </xf>
    <xf numFmtId="38" fontId="7" fillId="12" borderId="13" xfId="8" applyFont="1" applyFill="1" applyBorder="1">
      <alignment vertical="center"/>
    </xf>
    <xf numFmtId="0" fontId="0" fillId="12" borderId="60" xfId="11" applyFont="1" applyFill="1" applyBorder="1" applyAlignment="1">
      <alignment horizontal="center" vertical="center" wrapText="1"/>
    </xf>
    <xf numFmtId="0" fontId="36" fillId="2" borderId="62" xfId="11" applyFont="1" applyFill="1" applyBorder="1" applyAlignment="1">
      <alignment horizontal="center" vertical="center" wrapText="1"/>
    </xf>
    <xf numFmtId="0" fontId="30" fillId="12" borderId="38" xfId="14" applyFont="1" applyFill="1" applyBorder="1" applyAlignment="1">
      <alignment horizontal="left" vertical="center"/>
    </xf>
    <xf numFmtId="0" fontId="30" fillId="12" borderId="38" xfId="0" applyFont="1" applyFill="1" applyBorder="1" applyAlignment="1">
      <alignment horizontal="left" vertical="center"/>
    </xf>
    <xf numFmtId="0" fontId="30" fillId="12" borderId="38" xfId="0" applyFont="1" applyFill="1" applyBorder="1" applyAlignment="1">
      <alignment horizontal="left" vertical="center" wrapText="1"/>
    </xf>
    <xf numFmtId="0" fontId="3" fillId="0" borderId="18" xfId="14" applyBorder="1" applyAlignment="1">
      <alignment horizontal="center" vertical="center"/>
    </xf>
    <xf numFmtId="0" fontId="3" fillId="0" borderId="38" xfId="14" applyBorder="1" applyAlignment="1">
      <alignment vertical="center" wrapText="1" shrinkToFit="1"/>
    </xf>
    <xf numFmtId="0" fontId="3" fillId="0" borderId="38" xfId="14" applyBorder="1" applyAlignment="1">
      <alignment horizontal="center" vertical="center"/>
    </xf>
    <xf numFmtId="0" fontId="3" fillId="0" borderId="41" xfId="14" applyBorder="1" applyAlignment="1">
      <alignment vertical="center" wrapText="1" shrinkToFit="1"/>
    </xf>
    <xf numFmtId="0" fontId="0" fillId="0" borderId="18" xfId="0" applyBorder="1" applyAlignment="1">
      <alignment horizontal="center" vertical="center"/>
    </xf>
    <xf numFmtId="0" fontId="0" fillId="0" borderId="38" xfId="0" applyBorder="1" applyAlignment="1">
      <alignment vertical="center" wrapText="1" shrinkToFit="1"/>
    </xf>
    <xf numFmtId="0" fontId="0" fillId="0" borderId="38" xfId="0" applyBorder="1" applyAlignment="1">
      <alignment horizontal="center" vertical="center"/>
    </xf>
    <xf numFmtId="0" fontId="0" fillId="0" borderId="41" xfId="0" applyBorder="1" applyAlignment="1">
      <alignment vertical="center" wrapText="1" shrinkToFit="1"/>
    </xf>
    <xf numFmtId="0" fontId="2" fillId="0" borderId="38" xfId="14" applyFont="1" applyBorder="1" applyAlignment="1">
      <alignment horizontal="center" vertical="center"/>
    </xf>
    <xf numFmtId="0" fontId="27" fillId="0" borderId="0" xfId="11" applyFont="1" applyAlignment="1">
      <alignment horizontal="center" vertical="center"/>
    </xf>
    <xf numFmtId="0" fontId="0" fillId="12" borderId="28" xfId="11" applyFont="1" applyFill="1" applyBorder="1" applyAlignment="1">
      <alignment horizontal="center" vertical="center"/>
    </xf>
    <xf numFmtId="0" fontId="0" fillId="12" borderId="29" xfId="11" applyFont="1" applyFill="1" applyBorder="1" applyAlignment="1">
      <alignment horizontal="center" vertical="center"/>
    </xf>
    <xf numFmtId="0" fontId="4" fillId="12" borderId="27" xfId="11" applyFont="1" applyFill="1" applyBorder="1" applyAlignment="1">
      <alignment horizontal="center" vertical="center" wrapText="1"/>
    </xf>
    <xf numFmtId="0" fontId="7" fillId="12" borderId="29" xfId="11" applyFill="1" applyBorder="1" applyAlignment="1">
      <alignment horizontal="center" vertical="center" wrapText="1"/>
    </xf>
    <xf numFmtId="0" fontId="0" fillId="12" borderId="27" xfId="11" applyFont="1" applyFill="1" applyBorder="1" applyAlignment="1">
      <alignment horizontal="center" vertical="center" wrapText="1"/>
    </xf>
    <xf numFmtId="0" fontId="0" fillId="12" borderId="28" xfId="11" applyFont="1" applyFill="1" applyBorder="1" applyAlignment="1">
      <alignment horizontal="center" vertical="center" wrapText="1"/>
    </xf>
    <xf numFmtId="0" fontId="0" fillId="12" borderId="29" xfId="11" applyFont="1" applyFill="1" applyBorder="1" applyAlignment="1">
      <alignment horizontal="center" vertical="center" wrapText="1"/>
    </xf>
    <xf numFmtId="0" fontId="40" fillId="0" borderId="0" xfId="11" applyFont="1" applyAlignment="1">
      <alignment horizontal="right" vertical="center"/>
    </xf>
    <xf numFmtId="0" fontId="40" fillId="0" borderId="19" xfId="11" applyFont="1" applyBorder="1" applyAlignment="1">
      <alignment horizontal="righ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0" fontId="29" fillId="12" borderId="16" xfId="0" applyFont="1" applyFill="1" applyBorder="1" applyAlignment="1" applyProtection="1">
      <alignment horizontal="center" vertical="center" shrinkToFit="1"/>
      <protection locked="0"/>
    </xf>
    <xf numFmtId="0" fontId="29" fillId="12" borderId="39" xfId="0" applyFont="1" applyFill="1" applyBorder="1" applyAlignment="1" applyProtection="1">
      <alignment horizontal="center" vertical="center" shrinkToFit="1"/>
      <protection locked="0"/>
    </xf>
    <xf numFmtId="0" fontId="30" fillId="12" borderId="16" xfId="0" applyFont="1" applyFill="1" applyBorder="1" applyAlignment="1">
      <alignment horizontal="left" vertical="center"/>
    </xf>
    <xf numFmtId="0" fontId="30" fillId="12" borderId="39" xfId="0" applyFont="1" applyFill="1" applyBorder="1" applyAlignment="1">
      <alignment horizontal="left" vertical="center"/>
    </xf>
    <xf numFmtId="0" fontId="0" fillId="4" borderId="45" xfId="0" applyFill="1" applyBorder="1" applyAlignment="1">
      <alignment horizontal="center" vertical="center"/>
    </xf>
    <xf numFmtId="0" fontId="0" fillId="4" borderId="13" xfId="0" applyFill="1" applyBorder="1" applyAlignment="1">
      <alignment horizontal="center" vertical="center"/>
    </xf>
    <xf numFmtId="0" fontId="24" fillId="4" borderId="45" xfId="0" applyFont="1" applyFill="1" applyBorder="1" applyAlignment="1">
      <alignment horizontal="center" vertical="center"/>
    </xf>
    <xf numFmtId="0" fontId="24" fillId="4" borderId="13" xfId="0" applyFont="1" applyFill="1" applyBorder="1" applyAlignment="1">
      <alignment horizontal="center" vertical="center"/>
    </xf>
    <xf numFmtId="0" fontId="82" fillId="4" borderId="38" xfId="10" applyFont="1" applyFill="1" applyBorder="1" applyAlignment="1">
      <alignment horizontal="left" vertical="center" wrapText="1"/>
    </xf>
    <xf numFmtId="0" fontId="3" fillId="0" borderId="16" xfId="14" applyBorder="1" applyAlignment="1">
      <alignment horizontal="left" vertical="center" wrapText="1"/>
    </xf>
    <xf numFmtId="0" fontId="3" fillId="0" borderId="17" xfId="14" applyBorder="1" applyAlignment="1">
      <alignment horizontal="left" vertical="center" wrapText="1"/>
    </xf>
    <xf numFmtId="0" fontId="3" fillId="0" borderId="39" xfId="14" applyBorder="1" applyAlignment="1">
      <alignment horizontal="left" vertical="center" wrapText="1"/>
    </xf>
    <xf numFmtId="0" fontId="78" fillId="0" borderId="144" xfId="0" applyFont="1" applyBorder="1" applyAlignment="1">
      <alignment horizontal="center" vertical="center"/>
    </xf>
    <xf numFmtId="0" fontId="24" fillId="4" borderId="16" xfId="0" applyFont="1" applyFill="1" applyBorder="1" applyAlignment="1">
      <alignment horizontal="center" vertical="center"/>
    </xf>
    <xf numFmtId="0" fontId="24" fillId="4" borderId="39" xfId="0" applyFont="1" applyFill="1" applyBorder="1" applyAlignment="1">
      <alignment horizontal="center" vertical="center"/>
    </xf>
    <xf numFmtId="0" fontId="29" fillId="12" borderId="16" xfId="14" applyFont="1" applyFill="1" applyBorder="1" applyAlignment="1" applyProtection="1">
      <alignment horizontal="center" vertical="center" shrinkToFit="1"/>
      <protection locked="0"/>
    </xf>
    <xf numFmtId="0" fontId="29" fillId="12" borderId="39" xfId="14" applyFont="1" applyFill="1" applyBorder="1" applyAlignment="1" applyProtection="1">
      <alignment horizontal="center" vertical="center" shrinkToFit="1"/>
      <protection locked="0"/>
    </xf>
    <xf numFmtId="0" fontId="30" fillId="12" borderId="16" xfId="14" applyFont="1" applyFill="1" applyBorder="1" applyAlignment="1">
      <alignment horizontal="left" vertical="center"/>
    </xf>
    <xf numFmtId="0" fontId="30" fillId="12" borderId="39" xfId="14" applyFont="1" applyFill="1" applyBorder="1" applyAlignment="1">
      <alignment horizontal="left" vertical="center"/>
    </xf>
    <xf numFmtId="0" fontId="3" fillId="4" borderId="45" xfId="14" applyFill="1" applyBorder="1" applyAlignment="1">
      <alignment horizontal="center" vertical="center"/>
    </xf>
    <xf numFmtId="0" fontId="3" fillId="4" borderId="13" xfId="14" applyFill="1" applyBorder="1" applyAlignment="1">
      <alignment horizontal="center" vertical="center"/>
    </xf>
    <xf numFmtId="0" fontId="24" fillId="4" borderId="45" xfId="14" applyFont="1" applyFill="1" applyBorder="1" applyAlignment="1">
      <alignment horizontal="center" vertical="center"/>
    </xf>
    <xf numFmtId="0" fontId="24" fillId="4" borderId="13" xfId="14" applyFont="1" applyFill="1" applyBorder="1" applyAlignment="1">
      <alignment horizontal="center" vertical="center"/>
    </xf>
    <xf numFmtId="0" fontId="78" fillId="0" borderId="0" xfId="14" applyFont="1" applyAlignment="1">
      <alignment horizontal="center" vertical="center"/>
    </xf>
    <xf numFmtId="0" fontId="24" fillId="4" borderId="16" xfId="14" applyFont="1" applyFill="1" applyBorder="1" applyAlignment="1">
      <alignment horizontal="center" vertical="center"/>
    </xf>
    <xf numFmtId="0" fontId="24" fillId="4" borderId="39" xfId="14" applyFont="1" applyFill="1" applyBorder="1" applyAlignment="1">
      <alignment horizontal="center" vertical="center"/>
    </xf>
    <xf numFmtId="0" fontId="29" fillId="12" borderId="16" xfId="14" applyFont="1" applyFill="1" applyBorder="1" applyAlignment="1" applyProtection="1">
      <alignment horizontal="center" vertical="center" wrapText="1" shrinkToFit="1"/>
      <protection locked="0"/>
    </xf>
    <xf numFmtId="0" fontId="29" fillId="12" borderId="39" xfId="14" applyFont="1" applyFill="1" applyBorder="1" applyAlignment="1" applyProtection="1">
      <alignment horizontal="center" vertical="center" wrapText="1" shrinkToFit="1"/>
      <protection locked="0"/>
    </xf>
    <xf numFmtId="0" fontId="24" fillId="4" borderId="18" xfId="11" applyFont="1" applyFill="1" applyBorder="1" applyAlignment="1">
      <alignment horizontal="left" vertical="center" wrapText="1"/>
    </xf>
    <xf numFmtId="0" fontId="24" fillId="4" borderId="7" xfId="11" applyFont="1" applyFill="1" applyBorder="1" applyAlignment="1">
      <alignment horizontal="left" vertical="center" wrapText="1"/>
    </xf>
    <xf numFmtId="0" fontId="24" fillId="4" borderId="23" xfId="11" applyFont="1" applyFill="1" applyBorder="1" applyAlignment="1">
      <alignment horizontal="left" vertical="center" wrapText="1"/>
    </xf>
    <xf numFmtId="0" fontId="24" fillId="4" borderId="40" xfId="11" applyFont="1" applyFill="1" applyBorder="1" applyAlignment="1">
      <alignment horizontal="left" vertical="center" wrapText="1"/>
    </xf>
    <xf numFmtId="0" fontId="24" fillId="4" borderId="41" xfId="11" applyFont="1" applyFill="1" applyBorder="1" applyAlignment="1">
      <alignment horizontal="left" vertical="center" wrapText="1"/>
    </xf>
    <xf numFmtId="0" fontId="24" fillId="4" borderId="52" xfId="11" applyFont="1" applyFill="1" applyBorder="1" applyAlignment="1">
      <alignment horizontal="left" vertical="center" wrapText="1"/>
    </xf>
    <xf numFmtId="0" fontId="3" fillId="0" borderId="45" xfId="14" applyBorder="1" applyAlignment="1">
      <alignment horizontal="center" vertical="center"/>
    </xf>
    <xf numFmtId="0" fontId="3" fillId="0" borderId="13" xfId="14" applyBorder="1" applyAlignment="1">
      <alignment horizontal="center" vertical="center"/>
    </xf>
    <xf numFmtId="0" fontId="3" fillId="0" borderId="7" xfId="14" applyBorder="1" applyAlignment="1">
      <alignment horizontal="left" vertical="center"/>
    </xf>
    <xf numFmtId="0" fontId="3" fillId="0" borderId="41" xfId="14" applyBorder="1" applyAlignment="1">
      <alignment horizontal="left" vertical="center"/>
    </xf>
    <xf numFmtId="0" fontId="3" fillId="3" borderId="45" xfId="14" applyFill="1" applyBorder="1" applyAlignment="1">
      <alignment horizontal="center" vertical="center"/>
    </xf>
    <xf numFmtId="0" fontId="3" fillId="3" borderId="13" xfId="14" applyFill="1" applyBorder="1" applyAlignment="1">
      <alignment horizontal="center" vertical="center"/>
    </xf>
    <xf numFmtId="0" fontId="3" fillId="3" borderId="7" xfId="14" applyFill="1" applyBorder="1" applyAlignment="1">
      <alignment horizontal="left" vertical="center" wrapText="1"/>
    </xf>
    <xf numFmtId="0" fontId="3" fillId="3" borderId="23" xfId="14" applyFill="1" applyBorder="1" applyAlignment="1">
      <alignment horizontal="left" vertical="center" wrapText="1"/>
    </xf>
    <xf numFmtId="0" fontId="3" fillId="0" borderId="141" xfId="14" applyBorder="1" applyAlignment="1">
      <alignment horizontal="left" vertical="center" wrapText="1"/>
    </xf>
    <xf numFmtId="0" fontId="3" fillId="0" borderId="142" xfId="14" applyBorder="1" applyAlignment="1">
      <alignment horizontal="left" vertical="center" wrapText="1"/>
    </xf>
    <xf numFmtId="0" fontId="3" fillId="0" borderId="65" xfId="14" applyBorder="1" applyAlignment="1">
      <alignment horizontal="left" vertical="center" wrapText="1"/>
    </xf>
    <xf numFmtId="0" fontId="3" fillId="4" borderId="38" xfId="14" applyFill="1" applyBorder="1" applyAlignment="1">
      <alignment horizontal="center" vertical="center"/>
    </xf>
    <xf numFmtId="0" fontId="24" fillId="4" borderId="38" xfId="14" applyFont="1" applyFill="1" applyBorder="1" applyAlignment="1">
      <alignment horizontal="center" vertical="center"/>
    </xf>
    <xf numFmtId="0" fontId="24" fillId="4" borderId="17" xfId="14" applyFont="1" applyFill="1" applyBorder="1" applyAlignment="1">
      <alignment horizontal="center" vertical="center"/>
    </xf>
    <xf numFmtId="0" fontId="82" fillId="4" borderId="38" xfId="10" applyFont="1" applyFill="1" applyBorder="1" applyAlignment="1">
      <alignment horizontal="center" vertical="center" wrapText="1"/>
    </xf>
    <xf numFmtId="0" fontId="3" fillId="0" borderId="2" xfId="14" applyBorder="1" applyAlignment="1">
      <alignment horizontal="center" vertical="center"/>
    </xf>
    <xf numFmtId="0" fontId="3" fillId="0" borderId="0" xfId="14" applyAlignment="1">
      <alignment horizontal="left" vertical="center"/>
    </xf>
    <xf numFmtId="0" fontId="3" fillId="3" borderId="2" xfId="14" applyFill="1" applyBorder="1" applyAlignment="1">
      <alignment horizontal="center" vertical="center"/>
    </xf>
    <xf numFmtId="0" fontId="3" fillId="3" borderId="0" xfId="14" applyFill="1" applyAlignment="1">
      <alignment horizontal="left" vertical="center" wrapText="1"/>
    </xf>
    <xf numFmtId="0" fontId="3" fillId="3" borderId="21" xfId="14" applyFill="1" applyBorder="1" applyAlignment="1">
      <alignment horizontal="left" vertical="center" wrapText="1"/>
    </xf>
    <xf numFmtId="0" fontId="3" fillId="0" borderId="66" xfId="14" applyBorder="1" applyAlignment="1">
      <alignment horizontal="left" vertical="center"/>
    </xf>
    <xf numFmtId="0" fontId="29" fillId="12" borderId="38" xfId="14" applyFont="1" applyFill="1" applyBorder="1" applyAlignment="1" applyProtection="1">
      <alignment horizontal="center" vertical="center" shrinkToFit="1"/>
      <protection locked="0"/>
    </xf>
    <xf numFmtId="0" fontId="30" fillId="12" borderId="38" xfId="14" applyFont="1" applyFill="1" applyBorder="1" applyAlignment="1">
      <alignment horizontal="left" vertical="center"/>
    </xf>
    <xf numFmtId="0" fontId="1" fillId="4" borderId="38" xfId="10" applyFont="1" applyFill="1" applyBorder="1" applyAlignment="1">
      <alignment horizontal="center" vertical="center" wrapText="1"/>
    </xf>
    <xf numFmtId="0" fontId="3" fillId="0" borderId="7" xfId="14" applyBorder="1" applyAlignment="1">
      <alignment horizontal="left" vertical="center" wrapText="1" shrinkToFit="1"/>
    </xf>
    <xf numFmtId="0" fontId="3" fillId="0" borderId="41" xfId="14" applyBorder="1" applyAlignment="1">
      <alignment horizontal="left" vertical="center" wrapText="1" shrinkToFit="1"/>
    </xf>
    <xf numFmtId="0" fontId="3" fillId="0" borderId="45" xfId="14" applyBorder="1" applyAlignment="1">
      <alignment horizontal="center" vertical="center" shrinkToFit="1"/>
    </xf>
    <xf numFmtId="0" fontId="3" fillId="0" borderId="13" xfId="14" applyBorder="1" applyAlignment="1">
      <alignment horizontal="center" vertical="center" shrinkToFit="1"/>
    </xf>
    <xf numFmtId="0" fontId="3" fillId="0" borderId="23" xfId="14" applyBorder="1" applyAlignment="1">
      <alignment horizontal="left" vertical="center" wrapText="1"/>
    </xf>
    <xf numFmtId="0" fontId="3" fillId="0" borderId="45" xfId="14" applyBorder="1" applyAlignment="1">
      <alignment horizontal="left" vertical="center"/>
    </xf>
    <xf numFmtId="0" fontId="24" fillId="4" borderId="18" xfId="14" applyFont="1" applyFill="1" applyBorder="1" applyAlignment="1">
      <alignment horizontal="left" vertical="center" wrapText="1"/>
    </xf>
    <xf numFmtId="0" fontId="24" fillId="4" borderId="7" xfId="14" applyFont="1" applyFill="1" applyBorder="1" applyAlignment="1">
      <alignment horizontal="left" vertical="center" wrapText="1"/>
    </xf>
    <xf numFmtId="0" fontId="24" fillId="4" borderId="23" xfId="14" applyFont="1" applyFill="1" applyBorder="1" applyAlignment="1">
      <alignment horizontal="left" vertical="center" wrapText="1"/>
    </xf>
    <xf numFmtId="0" fontId="24" fillId="4" borderId="40" xfId="14" applyFont="1" applyFill="1" applyBorder="1" applyAlignment="1">
      <alignment horizontal="left" vertical="center" wrapText="1"/>
    </xf>
    <xf numFmtId="0" fontId="24" fillId="4" borderId="41" xfId="14" applyFont="1" applyFill="1" applyBorder="1" applyAlignment="1">
      <alignment horizontal="left" vertical="center" wrapText="1"/>
    </xf>
    <xf numFmtId="0" fontId="24" fillId="4" borderId="52" xfId="14" applyFont="1" applyFill="1" applyBorder="1" applyAlignment="1">
      <alignment horizontal="left" vertical="center" wrapText="1"/>
    </xf>
    <xf numFmtId="0" fontId="18" fillId="0" borderId="4" xfId="0" applyFont="1" applyBorder="1">
      <alignment vertical="center"/>
    </xf>
    <xf numFmtId="0" fontId="9" fillId="0" borderId="7" xfId="0" applyFont="1" applyBorder="1">
      <alignment vertical="center"/>
    </xf>
    <xf numFmtId="0" fontId="9" fillId="0" borderId="8" xfId="0" applyFont="1" applyBorder="1">
      <alignment vertical="center"/>
    </xf>
    <xf numFmtId="0" fontId="18" fillId="0" borderId="20" xfId="0" applyFont="1" applyBorder="1" applyAlignment="1">
      <alignment horizontal="left" vertical="center"/>
    </xf>
    <xf numFmtId="0" fontId="9" fillId="0" borderId="0" xfId="0" applyFont="1">
      <alignment vertical="center"/>
    </xf>
    <xf numFmtId="0" fontId="9" fillId="0" borderId="19" xfId="0" applyFont="1" applyBorder="1">
      <alignment vertical="center"/>
    </xf>
    <xf numFmtId="0" fontId="9" fillId="0" borderId="20" xfId="0" applyFont="1" applyBorder="1">
      <alignment vertical="center"/>
    </xf>
    <xf numFmtId="0" fontId="9" fillId="0" borderId="49" xfId="0" applyFont="1" applyBorder="1">
      <alignment vertical="center"/>
    </xf>
    <xf numFmtId="0" fontId="9" fillId="0" borderId="30" xfId="0" applyFont="1" applyBorder="1">
      <alignment vertical="center"/>
    </xf>
    <xf numFmtId="0" fontId="9" fillId="0" borderId="50" xfId="0" applyFont="1" applyBorder="1">
      <alignment vertical="center"/>
    </xf>
    <xf numFmtId="0" fontId="21" fillId="0" borderId="17" xfId="0" applyFont="1" applyBorder="1" applyAlignment="1">
      <alignment horizontal="center" vertical="center" justifyLastLine="1"/>
    </xf>
    <xf numFmtId="0" fontId="21" fillId="0" borderId="39" xfId="0" applyFont="1" applyBorder="1" applyAlignment="1">
      <alignment horizontal="center" vertical="center" justifyLastLine="1"/>
    </xf>
    <xf numFmtId="0" fontId="18" fillId="0" borderId="17" xfId="0" applyFont="1" applyBorder="1" applyAlignment="1">
      <alignment horizontal="center" vertical="center" justifyLastLine="1"/>
    </xf>
    <xf numFmtId="0" fontId="18" fillId="0" borderId="39" xfId="0" applyFont="1" applyBorder="1" applyAlignment="1">
      <alignment horizontal="center" vertical="center" justifyLastLine="1"/>
    </xf>
    <xf numFmtId="0" fontId="21" fillId="0" borderId="14" xfId="0" applyFont="1" applyBorder="1" applyAlignment="1">
      <alignment horizontal="center" vertical="center"/>
    </xf>
    <xf numFmtId="0" fontId="21" fillId="0" borderId="59" xfId="0" applyFont="1" applyBorder="1" applyAlignment="1">
      <alignment horizontal="center" vertical="center"/>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9" xfId="0" applyFont="1" applyBorder="1" applyAlignment="1">
      <alignment horizontal="left" vertical="top" wrapText="1"/>
    </xf>
    <xf numFmtId="0" fontId="19" fillId="0" borderId="0" xfId="0" applyFont="1" applyAlignment="1">
      <alignment horizontal="right" vertical="center"/>
    </xf>
    <xf numFmtId="0" fontId="20" fillId="0" borderId="0" xfId="0" applyFont="1" applyAlignment="1">
      <alignment horizontal="center" vertical="center"/>
    </xf>
    <xf numFmtId="176" fontId="18" fillId="0" borderId="30" xfId="0" applyNumberFormat="1" applyFont="1" applyBorder="1" applyAlignment="1">
      <alignment horizontal="left" vertical="center"/>
    </xf>
    <xf numFmtId="0" fontId="21" fillId="12" borderId="31" xfId="0" applyFont="1" applyFill="1" applyBorder="1" applyAlignment="1">
      <alignment horizontal="center" vertical="center" wrapText="1"/>
    </xf>
    <xf numFmtId="0" fontId="21" fillId="12" borderId="32"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12" borderId="31" xfId="0" applyFont="1" applyFill="1" applyBorder="1" applyAlignment="1">
      <alignment horizontal="center" vertical="center"/>
    </xf>
    <xf numFmtId="0" fontId="21" fillId="12" borderId="32" xfId="0" applyFont="1" applyFill="1" applyBorder="1" applyAlignment="1">
      <alignment horizontal="center" vertical="center"/>
    </xf>
    <xf numFmtId="0" fontId="21" fillId="12" borderId="79" xfId="0" applyFont="1" applyFill="1" applyBorder="1" applyAlignment="1">
      <alignment horizontal="center" vertical="center"/>
    </xf>
    <xf numFmtId="0" fontId="79" fillId="12" borderId="16" xfId="0" applyFont="1" applyFill="1" applyBorder="1" applyAlignment="1">
      <alignment horizontal="center" vertical="center" shrinkToFit="1"/>
    </xf>
    <xf numFmtId="0" fontId="79" fillId="12" borderId="17" xfId="0" applyFont="1" applyFill="1" applyBorder="1" applyAlignment="1">
      <alignment horizontal="center" vertical="center" shrinkToFit="1"/>
    </xf>
    <xf numFmtId="0" fontId="79" fillId="12" borderId="53" xfId="0" applyFont="1" applyFill="1" applyBorder="1" applyAlignment="1">
      <alignment horizontal="center" vertical="center" shrinkToFit="1"/>
    </xf>
    <xf numFmtId="0" fontId="80" fillId="12" borderId="24" xfId="0" applyFont="1" applyFill="1" applyBorder="1" applyAlignment="1">
      <alignment horizontal="left" vertical="center" shrinkToFit="1"/>
    </xf>
    <xf numFmtId="0" fontId="80" fillId="12" borderId="25" xfId="0" applyFont="1" applyFill="1" applyBorder="1" applyAlignment="1">
      <alignment horizontal="left" vertical="center" shrinkToFit="1"/>
    </xf>
    <xf numFmtId="0" fontId="80" fillId="12" borderId="58" xfId="0" applyFont="1" applyFill="1" applyBorder="1" applyAlignment="1">
      <alignment horizontal="left" vertical="center" shrinkToFi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6" xfId="0" applyFont="1" applyBorder="1" applyAlignment="1">
      <alignment horizontal="center" vertical="center" wrapText="1"/>
    </xf>
    <xf numFmtId="0" fontId="18" fillId="0" borderId="15" xfId="0" applyFont="1" applyBorder="1" applyAlignment="1">
      <alignment horizontal="center" vertical="center" justifyLastLine="1"/>
    </xf>
    <xf numFmtId="0" fontId="18" fillId="0" borderId="26" xfId="0" applyFont="1" applyBorder="1" applyAlignment="1">
      <alignment horizontal="center" vertical="center" justifyLastLine="1"/>
    </xf>
    <xf numFmtId="0" fontId="22" fillId="0" borderId="15"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3" fillId="0" borderId="139" xfId="0" applyFont="1" applyBorder="1" applyAlignment="1">
      <alignment horizontal="center" vertical="center" wrapText="1"/>
    </xf>
    <xf numFmtId="0" fontId="73" fillId="0" borderId="140" xfId="0" applyFont="1" applyBorder="1" applyAlignment="1">
      <alignment horizontal="center" vertical="center" wrapText="1"/>
    </xf>
    <xf numFmtId="0" fontId="73" fillId="0" borderId="121" xfId="0" applyFont="1" applyBorder="1" applyAlignment="1">
      <alignment horizontal="center" vertical="center" wrapText="1"/>
    </xf>
    <xf numFmtId="0" fontId="73" fillId="0" borderId="122" xfId="0" applyFont="1" applyBorder="1" applyAlignment="1">
      <alignment horizontal="center" vertical="center" wrapText="1"/>
    </xf>
    <xf numFmtId="0" fontId="73" fillId="0" borderId="123" xfId="0" applyFont="1" applyBorder="1" applyAlignment="1">
      <alignment horizontal="center" vertical="center" wrapText="1"/>
    </xf>
    <xf numFmtId="0" fontId="73" fillId="0" borderId="124" xfId="0" applyFont="1" applyBorder="1" applyAlignment="1">
      <alignment horizontal="center" vertical="center" wrapText="1"/>
    </xf>
    <xf numFmtId="0" fontId="74" fillId="0" borderId="0" xfId="0" applyFont="1" applyAlignment="1">
      <alignment horizontal="left" vertical="center" wrapText="1"/>
    </xf>
    <xf numFmtId="0" fontId="9" fillId="4" borderId="64"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15" fillId="0" borderId="75"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4" borderId="4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31" xfId="0" applyFont="1" applyFill="1" applyBorder="1" applyAlignment="1">
      <alignment vertical="center" wrapText="1"/>
    </xf>
    <xf numFmtId="0" fontId="15" fillId="4" borderId="132" xfId="0" applyFont="1" applyFill="1" applyBorder="1" applyAlignment="1">
      <alignment vertical="center" wrapText="1"/>
    </xf>
    <xf numFmtId="0" fontId="15" fillId="4" borderId="133" xfId="0" applyFont="1" applyFill="1" applyBorder="1" applyAlignment="1">
      <alignment vertical="center" wrapText="1"/>
    </xf>
    <xf numFmtId="0" fontId="15" fillId="4" borderId="89" xfId="0" applyFont="1" applyFill="1" applyBorder="1" applyAlignment="1">
      <alignment vertical="center" wrapText="1"/>
    </xf>
    <xf numFmtId="0" fontId="15" fillId="4" borderId="134" xfId="0" applyFont="1" applyFill="1" applyBorder="1" applyAlignment="1">
      <alignment vertical="center" wrapText="1"/>
    </xf>
    <xf numFmtId="0" fontId="15" fillId="4" borderId="99" xfId="0" applyFont="1" applyFill="1" applyBorder="1" applyAlignment="1">
      <alignment vertical="center" wrapText="1"/>
    </xf>
    <xf numFmtId="0" fontId="48" fillId="4" borderId="104"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0" fillId="4" borderId="72" xfId="0" applyFill="1" applyBorder="1" applyAlignment="1">
      <alignment vertical="center" wrapText="1"/>
    </xf>
    <xf numFmtId="0" fontId="0" fillId="4" borderId="84" xfId="0" applyFill="1" applyBorder="1" applyAlignment="1">
      <alignment horizontal="center" vertical="center" wrapText="1"/>
    </xf>
    <xf numFmtId="0" fontId="0" fillId="4" borderId="104" xfId="0" applyFill="1" applyBorder="1" applyAlignment="1">
      <alignment horizontal="center" vertical="center" wrapText="1"/>
    </xf>
    <xf numFmtId="0" fontId="0" fillId="4" borderId="90" xfId="0"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0" fillId="4" borderId="90" xfId="0" applyFill="1" applyBorder="1" applyAlignment="1">
      <alignment horizontal="center" vertical="center"/>
    </xf>
    <xf numFmtId="0" fontId="9" fillId="4" borderId="20"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9" xfId="0" applyFont="1" applyFill="1" applyBorder="1" applyAlignment="1">
      <alignment horizontal="center" vertical="center" wrapText="1"/>
    </xf>
    <xf numFmtId="0" fontId="15" fillId="4" borderId="30" xfId="0" applyFont="1" applyFill="1" applyBorder="1" applyAlignment="1">
      <alignment horizontal="left" vertical="center" wrapText="1"/>
    </xf>
    <xf numFmtId="0" fontId="15" fillId="4" borderId="30" xfId="0" applyFont="1" applyFill="1" applyBorder="1" applyAlignment="1">
      <alignment horizontal="right" vertical="center" wrapText="1"/>
    </xf>
    <xf numFmtId="0" fontId="19" fillId="0" borderId="30" xfId="0" applyFont="1" applyBorder="1" applyAlignment="1">
      <alignment horizontal="left" vertical="center" wrapText="1"/>
    </xf>
    <xf numFmtId="38" fontId="15" fillId="3" borderId="30" xfId="8" applyFont="1" applyFill="1" applyBorder="1" applyAlignment="1">
      <alignment horizontal="right" vertical="center" wrapText="1"/>
    </xf>
    <xf numFmtId="0" fontId="15" fillId="0" borderId="64" xfId="0" applyFont="1" applyBorder="1" applyAlignment="1">
      <alignment horizontal="center" vertical="center" wrapText="1"/>
    </xf>
    <xf numFmtId="0" fontId="15" fillId="0" borderId="28" xfId="0" applyFont="1" applyBorder="1" applyAlignment="1">
      <alignment horizontal="center" vertical="center" wrapText="1"/>
    </xf>
    <xf numFmtId="9" fontId="9" fillId="10" borderId="104" xfId="12" applyFont="1" applyFill="1" applyBorder="1" applyAlignment="1">
      <alignment vertical="center" wrapText="1"/>
    </xf>
    <xf numFmtId="9" fontId="9" fillId="10" borderId="90" xfId="12" applyFont="1" applyFill="1" applyBorder="1" applyAlignment="1">
      <alignment vertical="center" wrapText="1"/>
    </xf>
    <xf numFmtId="9" fontId="9" fillId="10" borderId="72" xfId="12" applyFont="1" applyFill="1" applyBorder="1" applyAlignment="1">
      <alignment vertical="center" wrapText="1"/>
    </xf>
    <xf numFmtId="0" fontId="15" fillId="0" borderId="49" xfId="0" applyFont="1" applyBorder="1" applyAlignment="1">
      <alignment horizontal="center" vertical="center" wrapText="1"/>
    </xf>
    <xf numFmtId="0" fontId="15" fillId="0" borderId="30" xfId="0" applyFont="1" applyBorder="1" applyAlignment="1">
      <alignment horizontal="center" vertical="center" wrapText="1"/>
    </xf>
    <xf numFmtId="38" fontId="15" fillId="11" borderId="138" xfId="8" applyFont="1" applyFill="1" applyBorder="1" applyAlignment="1">
      <alignment horizontal="center" vertical="center" wrapText="1"/>
    </xf>
    <xf numFmtId="0" fontId="0" fillId="0" borderId="99" xfId="0" applyBorder="1" applyAlignment="1">
      <alignment vertical="center" wrapText="1"/>
    </xf>
    <xf numFmtId="0" fontId="0" fillId="0" borderId="90" xfId="0" applyBorder="1" applyAlignment="1">
      <alignment horizontal="center" vertical="center" wrapText="1"/>
    </xf>
    <xf numFmtId="0" fontId="9" fillId="0" borderId="90" xfId="0" applyFont="1" applyBorder="1" applyAlignment="1">
      <alignment horizontal="center" vertical="center" wrapText="1"/>
    </xf>
    <xf numFmtId="0" fontId="0" fillId="0" borderId="64" xfId="0" applyBorder="1" applyAlignment="1">
      <alignment horizontal="center" vertical="center" wrapText="1"/>
    </xf>
    <xf numFmtId="0" fontId="0" fillId="0" borderId="28" xfId="0" applyBorder="1" applyAlignment="1">
      <alignment horizontal="center" vertical="center" wrapText="1"/>
    </xf>
    <xf numFmtId="0" fontId="0" fillId="0" borderId="104" xfId="0" applyBorder="1" applyAlignment="1">
      <alignment horizontal="center" vertical="center" wrapText="1"/>
    </xf>
    <xf numFmtId="0" fontId="0" fillId="0" borderId="91" xfId="0" applyBorder="1" applyAlignment="1">
      <alignment horizontal="center" vertical="center" wrapText="1"/>
    </xf>
    <xf numFmtId="0" fontId="0" fillId="0" borderId="20" xfId="0" applyBorder="1" applyAlignment="1">
      <alignment horizontal="center" vertical="center"/>
    </xf>
    <xf numFmtId="0" fontId="0" fillId="0" borderId="90" xfId="0" applyBorder="1" applyAlignment="1">
      <alignment horizontal="center" vertical="center"/>
    </xf>
    <xf numFmtId="38" fontId="15" fillId="11" borderId="137" xfId="8" applyFont="1" applyFill="1" applyBorder="1" applyAlignment="1">
      <alignment horizontal="center" vertical="center" wrapText="1"/>
    </xf>
    <xf numFmtId="0" fontId="15" fillId="0" borderId="30" xfId="0" applyFont="1" applyBorder="1" applyAlignment="1">
      <alignment horizontal="right" vertical="center" wrapText="1"/>
    </xf>
    <xf numFmtId="0" fontId="15" fillId="0" borderId="131" xfId="0" applyFont="1" applyBorder="1" applyAlignment="1">
      <alignment vertical="center" wrapText="1"/>
    </xf>
    <xf numFmtId="0" fontId="0" fillId="0" borderId="132" xfId="0" applyBorder="1" applyAlignment="1">
      <alignment vertical="center" wrapText="1"/>
    </xf>
    <xf numFmtId="0" fontId="0" fillId="0" borderId="133" xfId="0" applyBorder="1" applyAlignment="1">
      <alignment vertical="center" wrapText="1"/>
    </xf>
    <xf numFmtId="0" fontId="0" fillId="0" borderId="89" xfId="0" applyBorder="1" applyAlignment="1">
      <alignment vertical="center" wrapText="1"/>
    </xf>
    <xf numFmtId="0" fontId="0" fillId="0" borderId="134" xfId="0" applyBorder="1" applyAlignment="1">
      <alignment vertical="center" wrapText="1"/>
    </xf>
    <xf numFmtId="0" fontId="48" fillId="0" borderId="5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50" xfId="0" applyFont="1" applyBorder="1" applyAlignment="1">
      <alignment horizontal="center" vertical="center" wrapText="1"/>
    </xf>
    <xf numFmtId="0" fontId="0" fillId="0" borderId="29" xfId="0" applyBorder="1" applyAlignment="1">
      <alignment horizontal="center" vertical="center" wrapText="1"/>
    </xf>
    <xf numFmtId="0" fontId="0" fillId="0" borderId="90" xfId="0" applyBorder="1" applyAlignment="1">
      <alignment vertical="center" wrapText="1"/>
    </xf>
    <xf numFmtId="0" fontId="0" fillId="0" borderId="72" xfId="0" applyBorder="1" applyAlignment="1">
      <alignment vertical="center" wrapText="1"/>
    </xf>
    <xf numFmtId="0" fontId="15" fillId="0" borderId="133" xfId="0" applyFont="1" applyBorder="1" applyAlignment="1">
      <alignment vertical="center" wrapText="1"/>
    </xf>
    <xf numFmtId="0" fontId="48" fillId="0" borderId="104" xfId="0" applyFont="1" applyBorder="1" applyAlignment="1">
      <alignment horizontal="center" vertical="center" wrapText="1"/>
    </xf>
    <xf numFmtId="0" fontId="48" fillId="0" borderId="90" xfId="0" applyFont="1" applyBorder="1" applyAlignment="1">
      <alignment horizontal="center" vertical="center" wrapText="1"/>
    </xf>
    <xf numFmtId="0" fontId="48" fillId="0" borderId="72" xfId="0" applyFont="1" applyBorder="1" applyAlignment="1">
      <alignment horizontal="center" vertical="center" wrapText="1"/>
    </xf>
    <xf numFmtId="0" fontId="9" fillId="0" borderId="9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64" xfId="0" applyBorder="1" applyAlignment="1">
      <alignment horizontal="center" vertical="center" shrinkToFit="1"/>
    </xf>
    <xf numFmtId="0" fontId="9" fillId="0" borderId="29" xfId="0" applyFont="1" applyBorder="1" applyAlignment="1">
      <alignment horizontal="center" vertical="center" shrinkToFit="1"/>
    </xf>
    <xf numFmtId="0" fontId="15" fillId="5" borderId="30" xfId="0" applyFont="1" applyFill="1" applyBorder="1" applyAlignment="1">
      <alignment horizontal="left" vertical="center" wrapText="1"/>
    </xf>
    <xf numFmtId="0" fontId="9" fillId="0" borderId="38" xfId="0" applyFont="1" applyBorder="1" applyAlignment="1">
      <alignment horizontal="center" vertical="center" wrapText="1"/>
    </xf>
    <xf numFmtId="0" fontId="15" fillId="4" borderId="0" xfId="0" applyFont="1" applyFill="1" applyAlignment="1">
      <alignment vertical="center" wrapText="1"/>
    </xf>
    <xf numFmtId="0" fontId="0" fillId="4" borderId="0" xfId="0" applyFill="1" applyAlignment="1">
      <alignment vertical="center" wrapText="1"/>
    </xf>
    <xf numFmtId="0" fontId="0" fillId="0" borderId="38" xfId="0" applyBorder="1" applyAlignment="1">
      <alignment horizontal="center" vertical="center" wrapText="1"/>
    </xf>
    <xf numFmtId="0" fontId="9" fillId="0" borderId="64" xfId="0" applyFont="1" applyBorder="1" applyAlignment="1">
      <alignment horizontal="center" vertical="center" shrinkToFit="1"/>
    </xf>
    <xf numFmtId="0" fontId="48" fillId="0" borderId="3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38" fontId="15" fillId="2" borderId="72" xfId="8" applyFont="1" applyFill="1" applyBorder="1" applyAlignment="1">
      <alignment horizontal="center" vertical="center" wrapText="1"/>
    </xf>
    <xf numFmtId="0" fontId="15" fillId="4" borderId="30" xfId="0" applyFont="1" applyFill="1" applyBorder="1" applyAlignment="1">
      <alignment horizontal="right" wrapText="1"/>
    </xf>
    <xf numFmtId="0" fontId="0" fillId="4" borderId="30" xfId="0" applyFill="1" applyBorder="1" applyAlignment="1">
      <alignment horizontal="right" wrapText="1"/>
    </xf>
    <xf numFmtId="0" fontId="15" fillId="0" borderId="132" xfId="0" applyFont="1" applyBorder="1" applyAlignment="1">
      <alignment vertical="center" wrapText="1"/>
    </xf>
    <xf numFmtId="0" fontId="15" fillId="0" borderId="89" xfId="0" applyFont="1" applyBorder="1" applyAlignment="1">
      <alignment vertical="center" wrapText="1"/>
    </xf>
    <xf numFmtId="0" fontId="15" fillId="0" borderId="134" xfId="0" applyFont="1" applyBorder="1" applyAlignment="1">
      <alignment vertical="center" wrapText="1"/>
    </xf>
    <xf numFmtId="0" fontId="15" fillId="0" borderId="99" xfId="0" applyFont="1" applyBorder="1" applyAlignment="1">
      <alignment vertical="center" wrapText="1"/>
    </xf>
    <xf numFmtId="0" fontId="9" fillId="0" borderId="28" xfId="0" applyFont="1" applyBorder="1" applyAlignment="1">
      <alignment horizontal="center" vertical="center" wrapText="1"/>
    </xf>
    <xf numFmtId="38" fontId="15" fillId="4" borderId="0" xfId="8" applyFont="1" applyFill="1" applyBorder="1" applyAlignment="1">
      <alignment horizontal="center" vertical="center" wrapText="1"/>
    </xf>
    <xf numFmtId="38" fontId="15" fillId="0" borderId="78" xfId="8" applyFont="1" applyFill="1" applyBorder="1" applyAlignment="1">
      <alignment horizontal="center" vertical="center" wrapText="1"/>
    </xf>
    <xf numFmtId="38" fontId="15" fillId="2" borderId="74" xfId="8" applyFont="1" applyFill="1" applyBorder="1" applyAlignment="1">
      <alignment horizontal="center" vertical="center" wrapText="1"/>
    </xf>
    <xf numFmtId="38" fontId="55" fillId="4" borderId="0" xfId="8" applyFont="1" applyFill="1" applyBorder="1" applyAlignment="1">
      <alignment horizontal="center" vertical="center" wrapText="1"/>
    </xf>
    <xf numFmtId="0" fontId="9" fillId="0" borderId="28" xfId="0" applyFont="1" applyBorder="1" applyAlignment="1">
      <alignment horizontal="center" vertical="center" shrinkToFit="1"/>
    </xf>
    <xf numFmtId="0" fontId="0" fillId="0" borderId="93" xfId="0" applyBorder="1" applyAlignment="1">
      <alignment horizontal="center" vertical="center" shrinkToFit="1"/>
    </xf>
    <xf numFmtId="0" fontId="9" fillId="0" borderId="94" xfId="0" applyFont="1" applyBorder="1" applyAlignment="1">
      <alignment horizontal="center" vertical="center" shrinkToFit="1"/>
    </xf>
    <xf numFmtId="0" fontId="0" fillId="0" borderId="28" xfId="0" applyBorder="1" applyAlignment="1">
      <alignment horizontal="center" vertical="center" shrinkToFit="1"/>
    </xf>
    <xf numFmtId="0" fontId="15" fillId="0" borderId="103"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81" xfId="0" applyFont="1" applyBorder="1" applyAlignment="1">
      <alignment horizontal="center" vertical="center" wrapText="1"/>
    </xf>
    <xf numFmtId="0" fontId="15" fillId="9" borderId="0" xfId="0" applyFont="1" applyFill="1" applyAlignment="1">
      <alignment vertical="center" wrapText="1"/>
    </xf>
    <xf numFmtId="0" fontId="0" fillId="9" borderId="0" xfId="0" applyFill="1" applyAlignment="1">
      <alignment vertical="center" wrapText="1"/>
    </xf>
    <xf numFmtId="0" fontId="9" fillId="0" borderId="92" xfId="0" applyFont="1" applyBorder="1" applyAlignment="1">
      <alignment horizontal="center" vertical="center" wrapText="1"/>
    </xf>
    <xf numFmtId="0" fontId="9" fillId="0" borderId="95" xfId="0" applyFont="1" applyBorder="1" applyAlignment="1">
      <alignment horizontal="center" vertical="center" wrapText="1"/>
    </xf>
    <xf numFmtId="0" fontId="15" fillId="9" borderId="81" xfId="0" applyFont="1" applyFill="1" applyBorder="1" applyAlignment="1">
      <alignment horizontal="right" wrapText="1"/>
    </xf>
    <xf numFmtId="0" fontId="15" fillId="0" borderId="82" xfId="0" applyFont="1" applyBorder="1" applyAlignment="1">
      <alignment vertical="center" wrapText="1"/>
    </xf>
    <xf numFmtId="0" fontId="0" fillId="0" borderId="83"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48" fillId="0" borderId="84" xfId="0" applyFont="1" applyBorder="1" applyAlignment="1">
      <alignment horizontal="center" vertical="center" wrapText="1"/>
    </xf>
    <xf numFmtId="0" fontId="0" fillId="0" borderId="84" xfId="0"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0" fillId="0" borderId="92" xfId="0" applyBorder="1" applyAlignment="1">
      <alignment horizontal="center" vertical="center" wrapText="1"/>
    </xf>
    <xf numFmtId="38" fontId="15" fillId="2" borderId="113" xfId="8" applyFont="1" applyFill="1" applyBorder="1" applyAlignment="1">
      <alignment horizontal="center" vertical="center" wrapText="1"/>
    </xf>
    <xf numFmtId="38" fontId="15" fillId="2" borderId="120" xfId="8" applyFont="1" applyFill="1" applyBorder="1" applyAlignment="1">
      <alignment horizontal="center" vertical="center" wrapText="1"/>
    </xf>
    <xf numFmtId="0" fontId="0" fillId="9" borderId="81" xfId="0" applyFill="1" applyBorder="1" applyAlignment="1">
      <alignment horizontal="right" wrapText="1"/>
    </xf>
    <xf numFmtId="38" fontId="15" fillId="9" borderId="0" xfId="8" applyFont="1" applyFill="1" applyBorder="1" applyAlignment="1">
      <alignment horizontal="center" vertical="center" wrapText="1"/>
    </xf>
    <xf numFmtId="38" fontId="15" fillId="0" borderId="126" xfId="8" applyFont="1" applyFill="1" applyBorder="1" applyAlignment="1">
      <alignment horizontal="center" vertical="center" wrapText="1"/>
    </xf>
    <xf numFmtId="38" fontId="15" fillId="0" borderId="127" xfId="8" applyFont="1" applyFill="1" applyBorder="1" applyAlignment="1">
      <alignment horizontal="center" vertical="center" wrapText="1"/>
    </xf>
    <xf numFmtId="38" fontId="15" fillId="2" borderId="109" xfId="8" applyFont="1" applyFill="1" applyBorder="1" applyAlignment="1">
      <alignment horizontal="center" vertical="center" wrapText="1"/>
    </xf>
    <xf numFmtId="38" fontId="55" fillId="9" borderId="0" xfId="8" applyFont="1" applyFill="1" applyBorder="1" applyAlignment="1">
      <alignment horizontal="center" vertical="center" wrapText="1"/>
    </xf>
    <xf numFmtId="0" fontId="9" fillId="0" borderId="84" xfId="0" applyFont="1" applyBorder="1" applyAlignment="1">
      <alignment horizontal="center" vertical="center" wrapText="1"/>
    </xf>
    <xf numFmtId="0" fontId="45" fillId="3" borderId="0" xfId="0" applyFont="1" applyFill="1" applyAlignment="1">
      <alignment horizontal="left" vertical="center" wrapText="1"/>
    </xf>
  </cellXfs>
  <cellStyles count="15">
    <cellStyle name="パーセント" xfId="12" builtinId="5"/>
    <cellStyle name="パーセント 2" xfId="3" xr:uid="{00000000-0005-0000-0000-000000000000}"/>
    <cellStyle name="桁区切り" xfId="8" builtinId="6"/>
    <cellStyle name="桁区切り 2" xfId="4" xr:uid="{00000000-0005-0000-0000-000001000000}"/>
    <cellStyle name="桁区切り 3" xfId="9" xr:uid="{37A84239-5E5A-4B3E-BA92-F56E2B4CA540}"/>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01A0D7CE-9E7D-4C9A-99EE-1615FF064A72}"/>
    <cellStyle name="標準 3" xfId="6" xr:uid="{00000000-0005-0000-0000-000006000000}"/>
    <cellStyle name="標準 4" xfId="7" xr:uid="{00000000-0005-0000-0000-000007000000}"/>
    <cellStyle name="標準 5" xfId="10" xr:uid="{22746844-C8CE-4C03-BB34-DB60CE5F44BA}"/>
    <cellStyle name="標準 6" xfId="13" xr:uid="{330C8AB9-E92B-41D7-8A9E-EEB18439B748}"/>
    <cellStyle name="標準 7" xfId="14" xr:uid="{623C8A0D-BA7F-4EEF-AAAB-46C8E4EE1F4A}"/>
  </cellStyles>
  <dxfs count="2">
    <dxf>
      <font>
        <color rgb="FF9C0006"/>
      </font>
      <fill>
        <patternFill>
          <bgColor rgb="FFFFC7CE"/>
        </patternFill>
      </fill>
    </dxf>
    <dxf>
      <fill>
        <patternFill>
          <bgColor rgb="FF92D05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149490</xdr:colOff>
      <xdr:row>20</xdr:row>
      <xdr:rowOff>99223</xdr:rowOff>
    </xdr:from>
    <xdr:to>
      <xdr:col>15</xdr:col>
      <xdr:colOff>272520</xdr:colOff>
      <xdr:row>45</xdr:row>
      <xdr:rowOff>88640</xdr:rowOff>
    </xdr:to>
    <xdr:sp macro="" textlink="">
      <xdr:nvSpPr>
        <xdr:cNvPr id="2" name="テキスト ボックス 1">
          <a:extLst>
            <a:ext uri="{FF2B5EF4-FFF2-40B4-BE49-F238E27FC236}">
              <a16:creationId xmlns:a16="http://schemas.microsoft.com/office/drawing/2014/main" id="{285C07D9-07F0-440E-A026-409C6F1C434B}"/>
            </a:ext>
          </a:extLst>
        </xdr:cNvPr>
        <xdr:cNvSpPr txBox="1"/>
      </xdr:nvSpPr>
      <xdr:spPr>
        <a:xfrm>
          <a:off x="1137709" y="4921254"/>
          <a:ext cx="12445999" cy="415660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・白色セルに記入すること（黄色セルは自動計算）。</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・白色セルへの記入については、対象外経費も含めて、見積書に記載の全ての品名・品目（項目）を記入し、付番については対象経費のみに付番すること。</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05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行を追加した場合、薄い黄色で着色された部分に計算式をコピーして貼り付けること。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合計（税込）欄（黄色セル）が見積書の合計額（税込）と一致すること」及び</a:t>
          </a:r>
          <a:r>
            <a:rPr kumimoji="1" lang="ja-JP" altLang="en-US" sz="105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合計（税込）欄（オレンジセル）が様式の補助対象経費額（税込）と一致すること」</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を確認すること。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・左表の「左記経費（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列）について」欄で、「複数項目に係る経費」を選択した場合、右表の「値引・諸経費等共通に係る経費」欄が緑色セルとなる。その場合、緑色セル内の数値を削除し、</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0</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（ゼロ）」と入力すること。そして、「対象経費」欄と「対象外経費」欄へそれぞれの金額を入力すること。入力の際には「対象経費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対象外経費</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金額」となることを確認すること。</a:t>
          </a: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・記入にあたっては別シートの入力例を参考に作成すること。</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採択業者が複数ある場合、ひとつの見積書に対して「見積書整理表」をひとつ作成すること。付番は通し番号とすること。</a:t>
          </a:r>
          <a:endParaRPr kumimoji="1" lang="en-US" altLang="ja-JP" sz="1050" b="1"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例）教育装置において、採択見積書が２業者（Ａ社・Ｂ社）分ある場合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→「見積書整理表」は、Ａ社見積書に対して１枚（番号１～１５）、Ｂ社見積書に対して１枚（番号１６～４０）の計２枚必要。</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例）耐震補強工事において、耐震診断費・実施設計費・工事費でそれぞれ３社見積をし、採択見積書が３業者分ある場合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　　　　→「見積書整理表」は、耐震診断費で１枚（番号１～５）、実施設計費で１枚（番号６～１５）、工事費で１枚（番号１６～３００）の計３枚必要。</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課程ごとに按分が必要な場合、本様式へ記入する金額等については、見積書に記載どおりの金額（按分前の金額）を記入することとし、按分後の対象経費等については、「対象経費」の「合計（税込）」欄の下にある各課程ごとの「割合入力」欄へ合理的に算出された各課程ごとの割合（</a:t>
          </a:r>
          <a:r>
            <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）を入力し、各課程ごとの対象経費を算出（自動計算）すること。　</a:t>
          </a:r>
          <a:endParaRPr kumimoji="1" lang="en-US" altLang="ja-JP" sz="1050" b="1" u="none">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59530</xdr:colOff>
      <xdr:row>33</xdr:row>
      <xdr:rowOff>71438</xdr:rowOff>
    </xdr:from>
    <xdr:to>
      <xdr:col>23</xdr:col>
      <xdr:colOff>554303</xdr:colOff>
      <xdr:row>35</xdr:row>
      <xdr:rowOff>42332</xdr:rowOff>
    </xdr:to>
    <xdr:sp macro="" textlink="">
      <xdr:nvSpPr>
        <xdr:cNvPr id="3" name="テキスト ボックス 2">
          <a:extLst>
            <a:ext uri="{FF2B5EF4-FFF2-40B4-BE49-F238E27FC236}">
              <a16:creationId xmlns:a16="http://schemas.microsoft.com/office/drawing/2014/main" id="{17267A72-8624-4041-AB29-69E094B40BAE}"/>
            </a:ext>
          </a:extLst>
        </xdr:cNvPr>
        <xdr:cNvSpPr txBox="1"/>
      </xdr:nvSpPr>
      <xdr:spPr>
        <a:xfrm>
          <a:off x="15478124" y="7060407"/>
          <a:ext cx="4638148" cy="304269"/>
        </a:xfrm>
        <a:prstGeom prst="rect">
          <a:avLst/>
        </a:prstGeom>
        <a:solidFill>
          <a:schemeClr val="bg1"/>
        </a:solidFill>
        <a:ln w="19050" cmpd="sng">
          <a:solidFill>
            <a:srgbClr val="FF0000"/>
          </a:solid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t>「（イ）複数項目に係る経費」がある場合に作成が必要な</a:t>
          </a:r>
          <a:r>
            <a:rPr kumimoji="1" lang="ja-JP" altLang="en-US" sz="1100" b="1" i="0" u="sng"/>
            <a:t>別紙の作成例</a:t>
          </a:r>
        </a:p>
      </xdr:txBody>
    </xdr:sp>
    <xdr:clientData/>
  </xdr:twoCellAnchor>
  <xdr:oneCellAnchor>
    <xdr:from>
      <xdr:col>17</xdr:col>
      <xdr:colOff>488155</xdr:colOff>
      <xdr:row>36</xdr:row>
      <xdr:rowOff>119063</xdr:rowOff>
    </xdr:from>
    <xdr:ext cx="3665009" cy="5277909"/>
    <xdr:pic>
      <xdr:nvPicPr>
        <xdr:cNvPr id="4" name="図 3">
          <a:extLst>
            <a:ext uri="{FF2B5EF4-FFF2-40B4-BE49-F238E27FC236}">
              <a16:creationId xmlns:a16="http://schemas.microsoft.com/office/drawing/2014/main" id="{B4D08F81-8CBE-4387-AB72-BD3AB1CD9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6749" y="7608094"/>
          <a:ext cx="3665009" cy="5277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1595437</xdr:colOff>
      <xdr:row>11</xdr:row>
      <xdr:rowOff>130968</xdr:rowOff>
    </xdr:from>
    <xdr:to>
      <xdr:col>8</xdr:col>
      <xdr:colOff>1023935</xdr:colOff>
      <xdr:row>13</xdr:row>
      <xdr:rowOff>321467</xdr:rowOff>
    </xdr:to>
    <xdr:sp macro="" textlink="">
      <xdr:nvSpPr>
        <xdr:cNvPr id="2" name="テキスト ボックス 1">
          <a:extLst>
            <a:ext uri="{FF2B5EF4-FFF2-40B4-BE49-F238E27FC236}">
              <a16:creationId xmlns:a16="http://schemas.microsoft.com/office/drawing/2014/main" id="{608218C8-48DF-484C-BDD3-8CD46B17886D}"/>
            </a:ext>
          </a:extLst>
        </xdr:cNvPr>
        <xdr:cNvSpPr txBox="1"/>
      </xdr:nvSpPr>
      <xdr:spPr>
        <a:xfrm>
          <a:off x="8501062" y="3226593"/>
          <a:ext cx="5167311" cy="1131093"/>
        </a:xfrm>
        <a:prstGeom prst="rect">
          <a:avLst/>
        </a:prstGeom>
        <a:solidFill>
          <a:sysClr val="window" lastClr="FFFFFF"/>
        </a:solidFill>
        <a:ln w="1905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・「①使用方法」「②数量の根拠」を記入すること。</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・「番号」欄は「見積書整理表」に記入したものと対応していることを確認すること。</a:t>
          </a:r>
          <a:endParaRPr kumimoji="1" lang="en-US" altLang="ja-JP"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・別添の入力例を参考にすること。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68C8BFDA-90B6-4D39-8A7C-CDAAFF85D8C3}"/>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71DABC61-82B0-4CE7-A1DD-902B435AF531}"/>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99A7BF5-9D68-4286-8545-4616C868C18A}"/>
            </a:ext>
          </a:extLst>
        </xdr:cNvPr>
        <xdr:cNvSpPr txBox="1"/>
      </xdr:nvSpPr>
      <xdr:spPr>
        <a:xfrm>
          <a:off x="383380"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7C7167AD-59FE-4AC8-8188-E38BCB7C666F}"/>
            </a:ext>
          </a:extLst>
        </xdr:cNvPr>
        <xdr:cNvSpPr txBox="1"/>
      </xdr:nvSpPr>
      <xdr:spPr>
        <a:xfrm>
          <a:off x="47625" y="801120"/>
          <a:ext cx="13818054" cy="24918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883AA4AA-17CB-4044-B30E-E4B56E351149}"/>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750409B7-A10E-4124-B76B-13C4876B2B91}"/>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D6627869-1FFE-4504-957D-A857E9040F28}"/>
            </a:ext>
          </a:extLst>
        </xdr:cNvPr>
        <xdr:cNvSpPr txBox="1"/>
      </xdr:nvSpPr>
      <xdr:spPr>
        <a:xfrm>
          <a:off x="371474"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FEF6188F-F399-495A-98C1-359BA33AB172}"/>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4</xdr:col>
      <xdr:colOff>748392</xdr:colOff>
      <xdr:row>24</xdr:row>
      <xdr:rowOff>367390</xdr:rowOff>
    </xdr:from>
    <xdr:to>
      <xdr:col>11</xdr:col>
      <xdr:colOff>272142</xdr:colOff>
      <xdr:row>36</xdr:row>
      <xdr:rowOff>108857</xdr:rowOff>
    </xdr:to>
    <xdr:sp macro="" textlink="">
      <xdr:nvSpPr>
        <xdr:cNvPr id="11" name="テキスト ボックス 10">
          <a:extLst>
            <a:ext uri="{FF2B5EF4-FFF2-40B4-BE49-F238E27FC236}">
              <a16:creationId xmlns:a16="http://schemas.microsoft.com/office/drawing/2014/main" id="{BD8B327D-31E7-3C96-9594-1EFB313DE18C}"/>
            </a:ext>
          </a:extLst>
        </xdr:cNvPr>
        <xdr:cNvSpPr txBox="1"/>
      </xdr:nvSpPr>
      <xdr:spPr>
        <a:xfrm>
          <a:off x="3224892" y="5551711"/>
          <a:ext cx="6286500" cy="220436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「令和５年度私立高等学校等の実態調査」にてご回答いただいた本様式のシートを添付、またはデータを本シートにコピーすること。</a:t>
          </a:r>
          <a:endParaRPr kumimoji="1" lang="en-US" altLang="ja-JP" sz="1400" b="1">
            <a:solidFill>
              <a:srgbClr val="FF0000"/>
            </a:solidFill>
          </a:endParaRPr>
        </a:p>
        <a:p>
          <a:r>
            <a:rPr kumimoji="1" lang="ja-JP" altLang="en-US" sz="1400" b="1">
              <a:solidFill>
                <a:srgbClr val="FF0000"/>
              </a:solidFill>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a:solidFill>
              <a:srgbClr val="FF0000"/>
            </a:solidFill>
          </a:endParaRPr>
        </a:p>
        <a:p>
          <a:r>
            <a:rPr kumimoji="1" lang="ja-JP" altLang="en-US" sz="1400" b="1">
              <a:solidFill>
                <a:srgbClr val="FF0000"/>
              </a:solidFill>
            </a:rPr>
            <a:t>回答していない場合は、本シートの</a:t>
          </a:r>
          <a:r>
            <a:rPr kumimoji="1" lang="en-US" altLang="ja-JP" sz="1400" b="1">
              <a:solidFill>
                <a:srgbClr val="FF0000"/>
              </a:solidFill>
            </a:rPr>
            <a:t>【A</a:t>
          </a:r>
          <a:r>
            <a:rPr kumimoji="1" lang="ja-JP" altLang="en-US" sz="1400" b="1">
              <a:solidFill>
                <a:srgbClr val="FF0000"/>
              </a:solidFill>
            </a:rPr>
            <a:t>表</a:t>
          </a:r>
          <a:r>
            <a:rPr kumimoji="1" lang="en-US" altLang="ja-JP" sz="1400" b="1">
              <a:solidFill>
                <a:srgbClr val="FF0000"/>
              </a:solidFill>
            </a:rPr>
            <a:t>】</a:t>
          </a:r>
          <a:r>
            <a:rPr kumimoji="1" lang="ja-JP" altLang="en-US" sz="1400" b="1">
              <a:solidFill>
                <a:srgbClr val="FF0000"/>
              </a:solidFill>
            </a:rPr>
            <a:t>または</a:t>
          </a:r>
          <a:r>
            <a:rPr kumimoji="1" lang="en-US" altLang="ja-JP" sz="1400" b="1">
              <a:solidFill>
                <a:srgbClr val="FF0000"/>
              </a:solidFill>
            </a:rPr>
            <a:t>【C</a:t>
          </a:r>
          <a:r>
            <a:rPr kumimoji="1" lang="ja-JP" altLang="en-US" sz="1400" b="1">
              <a:solidFill>
                <a:srgbClr val="FF0000"/>
              </a:solidFill>
            </a:rPr>
            <a:t>表</a:t>
          </a:r>
          <a:r>
            <a:rPr kumimoji="1" lang="en-US" altLang="ja-JP" sz="1400" b="1">
              <a:solidFill>
                <a:srgbClr val="FF0000"/>
              </a:solidFill>
            </a:rPr>
            <a:t>】</a:t>
          </a:r>
          <a:r>
            <a:rPr kumimoji="1" lang="ja-JP" altLang="en-US" sz="1400" b="1">
              <a:solidFill>
                <a:srgbClr val="FF0000"/>
              </a:solidFill>
            </a:rPr>
            <a:t>に令和４年５月１日時点の状況を入力すること。</a:t>
          </a:r>
          <a:endParaRPr kumimoji="1" lang="en-US" altLang="ja-JP" sz="1400" b="1">
            <a:solidFill>
              <a:srgbClr val="FF0000"/>
            </a:solidFill>
          </a:endParaRPr>
        </a:p>
        <a:p>
          <a:r>
            <a:rPr kumimoji="1" lang="ja-JP" altLang="en-US" sz="1400" b="1">
              <a:solidFill>
                <a:srgbClr val="FF0000"/>
              </a:solidFill>
            </a:rPr>
            <a:t>その場合、</a:t>
          </a:r>
          <a:r>
            <a:rPr kumimoji="1" lang="en-US" altLang="ja-JP" sz="1400" b="1">
              <a:solidFill>
                <a:srgbClr val="FF0000"/>
              </a:solidFill>
            </a:rPr>
            <a:t>a</a:t>
          </a:r>
          <a:r>
            <a:rPr kumimoji="1" lang="ja-JP" altLang="en-US" sz="1400" b="1">
              <a:solidFill>
                <a:srgbClr val="FF0000"/>
              </a:solidFill>
            </a:rPr>
            <a:t>表、</a:t>
          </a:r>
          <a:r>
            <a:rPr kumimoji="1" lang="en-US" altLang="ja-JP" sz="1400" b="1">
              <a:solidFill>
                <a:srgbClr val="FF0000"/>
              </a:solidFill>
            </a:rPr>
            <a:t>B</a:t>
          </a:r>
          <a:r>
            <a:rPr kumimoji="1" lang="ja-JP" altLang="en-US" sz="1400" b="1">
              <a:solidFill>
                <a:srgbClr val="FF0000"/>
              </a:solidFill>
            </a:rPr>
            <a:t>（</a:t>
          </a:r>
          <a:r>
            <a:rPr kumimoji="1" lang="en-US" altLang="ja-JP" sz="1400" b="1">
              <a:solidFill>
                <a:srgbClr val="FF0000"/>
              </a:solidFill>
            </a:rPr>
            <a:t>b</a:t>
          </a:r>
          <a:r>
            <a:rPr kumimoji="1" lang="ja-JP" altLang="en-US" sz="1400" b="1">
              <a:solidFill>
                <a:srgbClr val="FF0000"/>
              </a:solidFill>
            </a:rPr>
            <a:t>）表、</a:t>
          </a:r>
          <a:r>
            <a:rPr kumimoji="1" lang="en-US" altLang="ja-JP" sz="1400" b="1">
              <a:solidFill>
                <a:srgbClr val="FF0000"/>
              </a:solidFill>
            </a:rPr>
            <a:t>c</a:t>
          </a:r>
          <a:r>
            <a:rPr kumimoji="1" lang="ja-JP" altLang="en-US" sz="1400" b="1">
              <a:solidFill>
                <a:srgbClr val="FF0000"/>
              </a:solidFill>
            </a:rPr>
            <a:t>表、</a:t>
          </a:r>
          <a:r>
            <a:rPr kumimoji="1" lang="en-US" altLang="ja-JP" sz="1400" b="1">
              <a:solidFill>
                <a:srgbClr val="FF0000"/>
              </a:solidFill>
            </a:rPr>
            <a:t>D</a:t>
          </a:r>
          <a:r>
            <a:rPr kumimoji="1" lang="ja-JP" altLang="en-US" sz="1400" b="1">
              <a:solidFill>
                <a:srgbClr val="FF0000"/>
              </a:solidFill>
            </a:rPr>
            <a:t>（</a:t>
          </a:r>
          <a:r>
            <a:rPr kumimoji="1" lang="en-US" altLang="ja-JP" sz="1400" b="1">
              <a:solidFill>
                <a:srgbClr val="FF0000"/>
              </a:solidFill>
            </a:rPr>
            <a:t>d</a:t>
          </a:r>
          <a:r>
            <a:rPr kumimoji="1" lang="ja-JP" altLang="en-US" sz="1400" b="1">
              <a:solidFill>
                <a:srgbClr val="FF0000"/>
              </a:solidFill>
            </a:rPr>
            <a:t>）表については回答不用。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0F1B0-5A8F-4483-AF61-4AA70959DA48}">
  <sheetPr codeName="Sheet5">
    <tabColor rgb="FF00B0F0"/>
    <pageSetUpPr fitToPage="1"/>
  </sheetPr>
  <dimension ref="A1:Q69"/>
  <sheetViews>
    <sheetView view="pageBreakPreview" topLeftCell="A35" zoomScale="90" zoomScaleNormal="90" zoomScaleSheetLayoutView="90" workbookViewId="0">
      <selection activeCell="U7" sqref="U7"/>
    </sheetView>
  </sheetViews>
  <sheetFormatPr defaultColWidth="9" defaultRowHeight="13.2"/>
  <cols>
    <col min="1" max="1" width="5.44140625" style="25" customWidth="1"/>
    <col min="2" max="2" width="7.44140625" style="26" customWidth="1"/>
    <col min="3" max="3" width="11.109375" style="25" customWidth="1"/>
    <col min="4" max="4" width="16.44140625" style="25" customWidth="1"/>
    <col min="5" max="5" width="18.21875" style="25" customWidth="1"/>
    <col min="6" max="6" width="11.33203125" style="25" customWidth="1"/>
    <col min="7" max="8" width="9.109375" style="25" customWidth="1"/>
    <col min="9" max="9" width="14.44140625" style="25" customWidth="1"/>
    <col min="10" max="10" width="15.44140625" style="25" customWidth="1"/>
    <col min="11" max="11" width="12.77734375" style="25" customWidth="1"/>
    <col min="12" max="12" width="10.44140625" style="25" customWidth="1"/>
    <col min="13" max="13" width="6.44140625" style="25" customWidth="1"/>
    <col min="14" max="14" width="13.44140625" style="25" customWidth="1"/>
    <col min="15" max="15" width="13" style="25" customWidth="1"/>
    <col min="16" max="16" width="11.77734375" style="25" customWidth="1"/>
    <col min="17" max="17" width="16" style="25" customWidth="1"/>
    <col min="18" max="16384" width="9" style="25"/>
  </cols>
  <sheetData>
    <row r="1" spans="1:17">
      <c r="Q1" s="27" t="s">
        <v>78</v>
      </c>
    </row>
    <row r="4" spans="1:17" ht="21.75" customHeight="1">
      <c r="B4" s="425" t="s">
        <v>79</v>
      </c>
      <c r="C4" s="425"/>
      <c r="D4" s="425"/>
      <c r="E4" s="425"/>
      <c r="F4" s="425"/>
      <c r="G4" s="425"/>
      <c r="H4" s="425"/>
      <c r="I4" s="425"/>
      <c r="J4" s="425"/>
      <c r="K4" s="425"/>
      <c r="L4" s="425"/>
      <c r="M4" s="425"/>
      <c r="N4" s="425"/>
      <c r="O4" s="425"/>
      <c r="P4" s="425"/>
      <c r="Q4" s="425"/>
    </row>
    <row r="5" spans="1:17" ht="13.8" thickBot="1"/>
    <row r="6" spans="1:17" ht="27" customHeight="1" thickBot="1">
      <c r="C6" s="408" t="s">
        <v>70</v>
      </c>
      <c r="D6" s="411" t="s">
        <v>333</v>
      </c>
      <c r="E6" s="409" t="s">
        <v>71</v>
      </c>
      <c r="F6" s="426" t="s">
        <v>334</v>
      </c>
      <c r="G6" s="426"/>
      <c r="H6" s="427"/>
      <c r="I6" s="408" t="s">
        <v>72</v>
      </c>
      <c r="J6" s="428" t="s">
        <v>213</v>
      </c>
      <c r="K6" s="429"/>
      <c r="L6" s="409" t="s">
        <v>73</v>
      </c>
      <c r="M6" s="430"/>
      <c r="N6" s="431"/>
      <c r="O6" s="431"/>
      <c r="P6" s="431"/>
      <c r="Q6" s="432"/>
    </row>
    <row r="8" spans="1:17" ht="13.8" thickBot="1">
      <c r="F8" s="28" t="s">
        <v>80</v>
      </c>
      <c r="I8" s="28" t="s">
        <v>80</v>
      </c>
      <c r="J8" s="28" t="s">
        <v>80</v>
      </c>
      <c r="K8" s="28" t="s">
        <v>80</v>
      </c>
    </row>
    <row r="9" spans="1:17" ht="56.25" customHeight="1">
      <c r="A9" s="29" t="s">
        <v>81</v>
      </c>
      <c r="B9" s="30" t="s">
        <v>4</v>
      </c>
      <c r="C9" s="31" t="s">
        <v>82</v>
      </c>
      <c r="D9" s="350" t="s">
        <v>212</v>
      </c>
      <c r="E9" s="32" t="s">
        <v>83</v>
      </c>
      <c r="F9" s="32" t="s">
        <v>84</v>
      </c>
      <c r="G9" s="33" t="s">
        <v>85</v>
      </c>
      <c r="H9" s="32" t="s">
        <v>86</v>
      </c>
      <c r="I9" s="32" t="s">
        <v>87</v>
      </c>
      <c r="J9" s="32" t="s">
        <v>88</v>
      </c>
      <c r="K9" s="34" t="s">
        <v>89</v>
      </c>
      <c r="L9" s="35" t="s">
        <v>90</v>
      </c>
      <c r="M9" s="36"/>
      <c r="O9" s="37" t="s">
        <v>91</v>
      </c>
      <c r="P9" s="37" t="s">
        <v>92</v>
      </c>
      <c r="Q9" s="38" t="s">
        <v>93</v>
      </c>
    </row>
    <row r="10" spans="1:17" s="47" customFormat="1" ht="63" customHeight="1" thickBot="1">
      <c r="A10" s="39" t="s">
        <v>94</v>
      </c>
      <c r="B10" s="40" t="s">
        <v>95</v>
      </c>
      <c r="C10" s="41" t="s">
        <v>96</v>
      </c>
      <c r="D10" s="412" t="s">
        <v>97</v>
      </c>
      <c r="E10" s="42" t="s">
        <v>98</v>
      </c>
      <c r="F10" s="42" t="s">
        <v>99</v>
      </c>
      <c r="G10" s="412" t="s">
        <v>97</v>
      </c>
      <c r="H10" s="412" t="s">
        <v>97</v>
      </c>
      <c r="I10" s="412" t="s">
        <v>97</v>
      </c>
      <c r="J10" s="42" t="s">
        <v>96</v>
      </c>
      <c r="K10" s="43" t="s">
        <v>99</v>
      </c>
      <c r="L10" s="40" t="s">
        <v>96</v>
      </c>
      <c r="M10" s="44"/>
      <c r="N10" s="45"/>
      <c r="O10" s="46" t="s">
        <v>99</v>
      </c>
      <c r="P10" s="46" t="s">
        <v>99</v>
      </c>
      <c r="Q10" s="40" t="s">
        <v>100</v>
      </c>
    </row>
    <row r="11" spans="1:17">
      <c r="A11" s="26">
        <v>1</v>
      </c>
      <c r="B11" s="48">
        <v>1</v>
      </c>
      <c r="C11" s="49" t="s">
        <v>214</v>
      </c>
      <c r="D11" s="50" t="s">
        <v>215</v>
      </c>
      <c r="E11" s="51"/>
      <c r="F11" s="386">
        <f t="shared" ref="F11:F55" si="0">IFERROR(I11/(G11+H11),"0")</f>
        <v>50000</v>
      </c>
      <c r="G11" s="52">
        <v>10</v>
      </c>
      <c r="H11" s="52">
        <v>2</v>
      </c>
      <c r="I11" s="53">
        <v>600000</v>
      </c>
      <c r="J11" s="410">
        <v>-300000</v>
      </c>
      <c r="K11" s="388">
        <f t="shared" ref="K11:K55" si="1">IFERROR(I11+J11,"0")</f>
        <v>300000</v>
      </c>
      <c r="L11" s="54"/>
      <c r="M11" s="55"/>
      <c r="O11" s="390">
        <f t="shared" ref="O11:O55" si="2">IFERROR(F11*G11+J11/(G11+H11)*G11,"0")</f>
        <v>250000</v>
      </c>
      <c r="P11" s="391">
        <f t="shared" ref="P11:P55" si="3">IFERROR(F11*H11+J11/(G11+H11)*H11,"0")</f>
        <v>50000</v>
      </c>
      <c r="Q11" s="395">
        <f t="shared" ref="Q11:Q55" si="4">IF(AND(ABS(J11)&gt;=0,OR(E11="（イ）複数項目に係る経費",E11="（ア）全体に係る経費")),J11,0)</f>
        <v>0</v>
      </c>
    </row>
    <row r="12" spans="1:17">
      <c r="A12" s="26">
        <v>2</v>
      </c>
      <c r="B12" s="48">
        <v>2</v>
      </c>
      <c r="C12" s="57" t="s">
        <v>214</v>
      </c>
      <c r="D12" s="50" t="s">
        <v>216</v>
      </c>
      <c r="E12" s="59"/>
      <c r="F12" s="386">
        <f t="shared" si="0"/>
        <v>800000</v>
      </c>
      <c r="G12" s="52">
        <v>20</v>
      </c>
      <c r="H12" s="52">
        <v>0</v>
      </c>
      <c r="I12" s="53">
        <v>16000000</v>
      </c>
      <c r="J12" s="60">
        <v>0</v>
      </c>
      <c r="K12" s="388">
        <f t="shared" si="1"/>
        <v>16000000</v>
      </c>
      <c r="L12" s="62"/>
      <c r="M12" s="55"/>
      <c r="O12" s="390">
        <f t="shared" si="2"/>
        <v>16000000</v>
      </c>
      <c r="P12" s="390">
        <f t="shared" si="3"/>
        <v>0</v>
      </c>
      <c r="Q12" s="393">
        <f t="shared" si="4"/>
        <v>0</v>
      </c>
    </row>
    <row r="13" spans="1:17" ht="21.6">
      <c r="A13" s="26">
        <v>3</v>
      </c>
      <c r="B13" s="48">
        <v>3</v>
      </c>
      <c r="C13" s="57" t="s">
        <v>214</v>
      </c>
      <c r="D13" s="50" t="s">
        <v>217</v>
      </c>
      <c r="E13" s="59" t="s">
        <v>218</v>
      </c>
      <c r="F13" s="386" t="str">
        <f t="shared" si="0"/>
        <v>0</v>
      </c>
      <c r="G13" s="52">
        <v>0</v>
      </c>
      <c r="H13" s="52">
        <v>0</v>
      </c>
      <c r="I13" s="53">
        <v>0</v>
      </c>
      <c r="J13" s="60">
        <v>1200000</v>
      </c>
      <c r="K13" s="388">
        <f t="shared" si="1"/>
        <v>1200000</v>
      </c>
      <c r="L13" s="62"/>
      <c r="M13" s="55"/>
      <c r="O13" s="390">
        <v>1196319</v>
      </c>
      <c r="P13" s="390">
        <v>3681</v>
      </c>
      <c r="Q13" s="63">
        <v>0</v>
      </c>
    </row>
    <row r="14" spans="1:17">
      <c r="A14" s="26">
        <v>4</v>
      </c>
      <c r="B14" s="48">
        <v>4</v>
      </c>
      <c r="C14" s="57" t="s">
        <v>219</v>
      </c>
      <c r="D14" s="50" t="s">
        <v>220</v>
      </c>
      <c r="E14" s="59"/>
      <c r="F14" s="386">
        <f t="shared" si="0"/>
        <v>2600000</v>
      </c>
      <c r="G14" s="52">
        <v>1</v>
      </c>
      <c r="H14" s="52">
        <v>0</v>
      </c>
      <c r="I14" s="53">
        <v>2600000</v>
      </c>
      <c r="J14" s="60">
        <v>-1400000</v>
      </c>
      <c r="K14" s="388">
        <f t="shared" si="1"/>
        <v>1200000</v>
      </c>
      <c r="L14" s="62"/>
      <c r="M14" s="55"/>
      <c r="O14" s="390">
        <f t="shared" si="2"/>
        <v>1200000</v>
      </c>
      <c r="P14" s="390">
        <f t="shared" si="3"/>
        <v>0</v>
      </c>
      <c r="Q14" s="393">
        <f t="shared" si="4"/>
        <v>0</v>
      </c>
    </row>
    <row r="15" spans="1:17">
      <c r="A15" s="26">
        <v>5</v>
      </c>
      <c r="B15" s="48"/>
      <c r="C15" s="57" t="s">
        <v>219</v>
      </c>
      <c r="D15" s="50" t="s">
        <v>221</v>
      </c>
      <c r="E15" s="59"/>
      <c r="F15" s="386">
        <f t="shared" si="0"/>
        <v>40000</v>
      </c>
      <c r="G15" s="52">
        <v>0</v>
      </c>
      <c r="H15" s="52">
        <v>1</v>
      </c>
      <c r="I15" s="53">
        <v>40000</v>
      </c>
      <c r="J15" s="60">
        <v>-20000</v>
      </c>
      <c r="K15" s="388">
        <f t="shared" si="1"/>
        <v>20000</v>
      </c>
      <c r="L15" s="62"/>
      <c r="M15" s="55"/>
      <c r="O15" s="390">
        <f t="shared" si="2"/>
        <v>0</v>
      </c>
      <c r="P15" s="390">
        <f t="shared" si="3"/>
        <v>20000</v>
      </c>
      <c r="Q15" s="393">
        <f t="shared" si="4"/>
        <v>0</v>
      </c>
    </row>
    <row r="16" spans="1:17">
      <c r="A16" s="26">
        <v>6</v>
      </c>
      <c r="B16" s="48">
        <v>5</v>
      </c>
      <c r="C16" s="57" t="s">
        <v>219</v>
      </c>
      <c r="D16" s="50" t="s">
        <v>222</v>
      </c>
      <c r="E16" s="59"/>
      <c r="F16" s="386">
        <f t="shared" si="0"/>
        <v>166666.66666666666</v>
      </c>
      <c r="G16" s="52">
        <v>10</v>
      </c>
      <c r="H16" s="52">
        <v>5</v>
      </c>
      <c r="I16" s="53">
        <v>2500000</v>
      </c>
      <c r="J16" s="60">
        <v>-500000</v>
      </c>
      <c r="K16" s="388">
        <f t="shared" si="1"/>
        <v>2000000</v>
      </c>
      <c r="L16" s="62"/>
      <c r="M16" s="55"/>
      <c r="O16" s="390">
        <f t="shared" si="2"/>
        <v>1333333.333333333</v>
      </c>
      <c r="P16" s="390">
        <f t="shared" si="3"/>
        <v>666666.66666666651</v>
      </c>
      <c r="Q16" s="393">
        <f t="shared" si="4"/>
        <v>0</v>
      </c>
    </row>
    <row r="17" spans="1:17">
      <c r="A17" s="26">
        <v>7</v>
      </c>
      <c r="B17" s="48">
        <v>6</v>
      </c>
      <c r="C17" s="57" t="s">
        <v>219</v>
      </c>
      <c r="D17" s="50" t="s">
        <v>223</v>
      </c>
      <c r="E17" s="59"/>
      <c r="F17" s="386">
        <f t="shared" si="0"/>
        <v>30000</v>
      </c>
      <c r="G17" s="52">
        <v>20</v>
      </c>
      <c r="H17" s="52">
        <v>4</v>
      </c>
      <c r="I17" s="53">
        <v>720000</v>
      </c>
      <c r="J17" s="60">
        <v>0</v>
      </c>
      <c r="K17" s="388">
        <f t="shared" si="1"/>
        <v>720000</v>
      </c>
      <c r="L17" s="62"/>
      <c r="M17" s="55"/>
      <c r="O17" s="390">
        <f t="shared" si="2"/>
        <v>600000</v>
      </c>
      <c r="P17" s="390">
        <f t="shared" si="3"/>
        <v>120000</v>
      </c>
      <c r="Q17" s="393">
        <f t="shared" si="4"/>
        <v>0</v>
      </c>
    </row>
    <row r="18" spans="1:17" ht="21.6">
      <c r="A18" s="26">
        <v>8</v>
      </c>
      <c r="B18" s="48">
        <v>7</v>
      </c>
      <c r="C18" s="57" t="s">
        <v>219</v>
      </c>
      <c r="D18" s="50" t="s">
        <v>217</v>
      </c>
      <c r="E18" s="59" t="s">
        <v>218</v>
      </c>
      <c r="F18" s="386" t="str">
        <f t="shared" si="0"/>
        <v>0</v>
      </c>
      <c r="G18" s="52">
        <v>0</v>
      </c>
      <c r="H18" s="52">
        <v>0</v>
      </c>
      <c r="I18" s="53">
        <v>0</v>
      </c>
      <c r="J18" s="60">
        <v>1500000</v>
      </c>
      <c r="K18" s="388">
        <f t="shared" si="1"/>
        <v>1500000</v>
      </c>
      <c r="L18" s="62"/>
      <c r="M18" s="55"/>
      <c r="O18" s="390">
        <v>1192893</v>
      </c>
      <c r="P18" s="390">
        <v>307107</v>
      </c>
      <c r="Q18" s="63">
        <v>0</v>
      </c>
    </row>
    <row r="19" spans="1:17">
      <c r="A19" s="26">
        <v>9</v>
      </c>
      <c r="B19" s="48">
        <v>8</v>
      </c>
      <c r="C19" s="57"/>
      <c r="D19" s="50" t="s">
        <v>217</v>
      </c>
      <c r="E19" s="59" t="s">
        <v>224</v>
      </c>
      <c r="F19" s="386" t="str">
        <f t="shared" si="0"/>
        <v>0</v>
      </c>
      <c r="G19" s="52">
        <v>0</v>
      </c>
      <c r="H19" s="52">
        <v>0</v>
      </c>
      <c r="I19" s="53">
        <v>0</v>
      </c>
      <c r="J19" s="60">
        <v>1800000</v>
      </c>
      <c r="K19" s="388">
        <f t="shared" si="1"/>
        <v>1800000</v>
      </c>
      <c r="L19" s="62"/>
      <c r="M19" s="55"/>
      <c r="O19" s="390" t="str">
        <f t="shared" si="2"/>
        <v>0</v>
      </c>
      <c r="P19" s="390" t="str">
        <f t="shared" si="3"/>
        <v>0</v>
      </c>
      <c r="Q19" s="393">
        <f t="shared" si="4"/>
        <v>1800000</v>
      </c>
    </row>
    <row r="20" spans="1:17">
      <c r="A20" s="26">
        <v>10</v>
      </c>
      <c r="B20" s="48">
        <v>9</v>
      </c>
      <c r="C20" s="57"/>
      <c r="D20" s="50" t="s">
        <v>225</v>
      </c>
      <c r="E20" s="59" t="s">
        <v>224</v>
      </c>
      <c r="F20" s="386" t="str">
        <f t="shared" si="0"/>
        <v>0</v>
      </c>
      <c r="G20" s="52">
        <v>0</v>
      </c>
      <c r="H20" s="52">
        <v>0</v>
      </c>
      <c r="I20" s="53">
        <v>0</v>
      </c>
      <c r="J20" s="60">
        <v>-300000</v>
      </c>
      <c r="K20" s="388">
        <f t="shared" si="1"/>
        <v>-300000</v>
      </c>
      <c r="L20" s="62"/>
      <c r="M20" s="55"/>
      <c r="O20" s="390" t="str">
        <f t="shared" si="2"/>
        <v>0</v>
      </c>
      <c r="P20" s="390" t="str">
        <f t="shared" si="3"/>
        <v>0</v>
      </c>
      <c r="Q20" s="393">
        <f t="shared" si="4"/>
        <v>-300000</v>
      </c>
    </row>
    <row r="21" spans="1:17">
      <c r="A21" s="26">
        <v>11</v>
      </c>
      <c r="B21" s="48"/>
      <c r="C21" s="57"/>
      <c r="D21" s="50"/>
      <c r="E21" s="59"/>
      <c r="F21" s="386" t="str">
        <f t="shared" si="0"/>
        <v>0</v>
      </c>
      <c r="G21" s="52"/>
      <c r="H21" s="52"/>
      <c r="I21" s="53"/>
      <c r="J21" s="60"/>
      <c r="K21" s="388">
        <f t="shared" si="1"/>
        <v>0</v>
      </c>
      <c r="L21" s="62"/>
      <c r="M21" s="55"/>
      <c r="O21" s="390" t="str">
        <f t="shared" si="2"/>
        <v>0</v>
      </c>
      <c r="P21" s="390" t="str">
        <f t="shared" si="3"/>
        <v>0</v>
      </c>
      <c r="Q21" s="393">
        <f t="shared" si="4"/>
        <v>0</v>
      </c>
    </row>
    <row r="22" spans="1:17">
      <c r="A22" s="26">
        <v>12</v>
      </c>
      <c r="B22" s="56"/>
      <c r="C22" s="57"/>
      <c r="D22" s="50"/>
      <c r="E22" s="59"/>
      <c r="F22" s="386" t="str">
        <f t="shared" si="0"/>
        <v>0</v>
      </c>
      <c r="G22" s="52"/>
      <c r="H22" s="52"/>
      <c r="I22" s="53"/>
      <c r="J22" s="60"/>
      <c r="K22" s="388">
        <f t="shared" si="1"/>
        <v>0</v>
      </c>
      <c r="L22" s="62"/>
      <c r="M22" s="55"/>
      <c r="O22" s="390" t="str">
        <f t="shared" si="2"/>
        <v>0</v>
      </c>
      <c r="P22" s="390" t="str">
        <f t="shared" si="3"/>
        <v>0</v>
      </c>
      <c r="Q22" s="393">
        <f t="shared" si="4"/>
        <v>0</v>
      </c>
    </row>
    <row r="23" spans="1:17">
      <c r="A23" s="26">
        <v>13</v>
      </c>
      <c r="B23" s="56"/>
      <c r="C23" s="57"/>
      <c r="D23" s="58"/>
      <c r="E23" s="59"/>
      <c r="F23" s="386" t="str">
        <f t="shared" si="0"/>
        <v>0</v>
      </c>
      <c r="G23" s="52"/>
      <c r="H23" s="52"/>
      <c r="I23" s="53"/>
      <c r="J23" s="60"/>
      <c r="K23" s="388">
        <f t="shared" si="1"/>
        <v>0</v>
      </c>
      <c r="L23" s="62"/>
      <c r="M23" s="55"/>
      <c r="O23" s="390" t="str">
        <f t="shared" si="2"/>
        <v>0</v>
      </c>
      <c r="P23" s="390" t="str">
        <f t="shared" si="3"/>
        <v>0</v>
      </c>
      <c r="Q23" s="393">
        <f t="shared" si="4"/>
        <v>0</v>
      </c>
    </row>
    <row r="24" spans="1:17">
      <c r="A24" s="26">
        <v>14</v>
      </c>
      <c r="B24" s="56"/>
      <c r="C24" s="57"/>
      <c r="D24" s="58"/>
      <c r="E24" s="59"/>
      <c r="F24" s="386" t="str">
        <f t="shared" si="0"/>
        <v>0</v>
      </c>
      <c r="G24" s="52"/>
      <c r="H24" s="52"/>
      <c r="I24" s="53"/>
      <c r="J24" s="60"/>
      <c r="K24" s="388">
        <f t="shared" si="1"/>
        <v>0</v>
      </c>
      <c r="L24" s="62"/>
      <c r="M24" s="55"/>
      <c r="O24" s="390" t="str">
        <f t="shared" si="2"/>
        <v>0</v>
      </c>
      <c r="P24" s="390" t="str">
        <f t="shared" si="3"/>
        <v>0</v>
      </c>
      <c r="Q24" s="393">
        <f t="shared" si="4"/>
        <v>0</v>
      </c>
    </row>
    <row r="25" spans="1:17">
      <c r="A25" s="26">
        <v>15</v>
      </c>
      <c r="B25" s="56"/>
      <c r="C25" s="57"/>
      <c r="D25" s="58"/>
      <c r="E25" s="59"/>
      <c r="F25" s="386" t="str">
        <f t="shared" si="0"/>
        <v>0</v>
      </c>
      <c r="G25" s="52"/>
      <c r="H25" s="52"/>
      <c r="I25" s="61"/>
      <c r="J25" s="60"/>
      <c r="K25" s="388">
        <f t="shared" si="1"/>
        <v>0</v>
      </c>
      <c r="L25" s="62"/>
      <c r="M25" s="55"/>
      <c r="O25" s="390" t="str">
        <f t="shared" si="2"/>
        <v>0</v>
      </c>
      <c r="P25" s="390" t="str">
        <f t="shared" si="3"/>
        <v>0</v>
      </c>
      <c r="Q25" s="393">
        <f t="shared" si="4"/>
        <v>0</v>
      </c>
    </row>
    <row r="26" spans="1:17">
      <c r="A26" s="26">
        <v>16</v>
      </c>
      <c r="B26" s="56"/>
      <c r="C26" s="57"/>
      <c r="D26" s="58"/>
      <c r="E26" s="59"/>
      <c r="F26" s="386" t="str">
        <f t="shared" si="0"/>
        <v>0</v>
      </c>
      <c r="G26" s="60"/>
      <c r="H26" s="52"/>
      <c r="I26" s="61"/>
      <c r="J26" s="60"/>
      <c r="K26" s="388">
        <f t="shared" si="1"/>
        <v>0</v>
      </c>
      <c r="L26" s="62"/>
      <c r="M26" s="55"/>
      <c r="O26" s="390" t="str">
        <f t="shared" si="2"/>
        <v>0</v>
      </c>
      <c r="P26" s="390" t="str">
        <f t="shared" si="3"/>
        <v>0</v>
      </c>
      <c r="Q26" s="393">
        <f t="shared" si="4"/>
        <v>0</v>
      </c>
    </row>
    <row r="27" spans="1:17">
      <c r="A27" s="26">
        <v>17</v>
      </c>
      <c r="B27" s="56"/>
      <c r="C27" s="57"/>
      <c r="D27" s="58"/>
      <c r="E27" s="59"/>
      <c r="F27" s="386" t="str">
        <f t="shared" si="0"/>
        <v>0</v>
      </c>
      <c r="G27" s="60"/>
      <c r="H27" s="60"/>
      <c r="I27" s="61"/>
      <c r="J27" s="60"/>
      <c r="K27" s="388">
        <f t="shared" si="1"/>
        <v>0</v>
      </c>
      <c r="L27" s="62"/>
      <c r="M27" s="55"/>
      <c r="O27" s="390" t="str">
        <f t="shared" si="2"/>
        <v>0</v>
      </c>
      <c r="P27" s="390" t="str">
        <f t="shared" si="3"/>
        <v>0</v>
      </c>
      <c r="Q27" s="393">
        <f t="shared" si="4"/>
        <v>0</v>
      </c>
    </row>
    <row r="28" spans="1:17">
      <c r="A28" s="26">
        <v>18</v>
      </c>
      <c r="B28" s="56"/>
      <c r="C28" s="57"/>
      <c r="D28" s="58"/>
      <c r="E28" s="59"/>
      <c r="F28" s="386" t="str">
        <f t="shared" si="0"/>
        <v>0</v>
      </c>
      <c r="G28" s="60"/>
      <c r="H28" s="60"/>
      <c r="I28" s="61"/>
      <c r="J28" s="60"/>
      <c r="K28" s="388">
        <f t="shared" si="1"/>
        <v>0</v>
      </c>
      <c r="L28" s="62"/>
      <c r="M28" s="55"/>
      <c r="O28" s="390" t="str">
        <f t="shared" si="2"/>
        <v>0</v>
      </c>
      <c r="P28" s="390" t="str">
        <f t="shared" si="3"/>
        <v>0</v>
      </c>
      <c r="Q28" s="393">
        <f t="shared" si="4"/>
        <v>0</v>
      </c>
    </row>
    <row r="29" spans="1:17">
      <c r="A29" s="26">
        <v>19</v>
      </c>
      <c r="B29" s="56"/>
      <c r="C29" s="57"/>
      <c r="D29" s="58"/>
      <c r="E29" s="59"/>
      <c r="F29" s="386" t="str">
        <f t="shared" si="0"/>
        <v>0</v>
      </c>
      <c r="G29" s="60"/>
      <c r="H29" s="60"/>
      <c r="I29" s="61"/>
      <c r="J29" s="60"/>
      <c r="K29" s="388">
        <f t="shared" si="1"/>
        <v>0</v>
      </c>
      <c r="L29" s="62"/>
      <c r="M29" s="55"/>
      <c r="O29" s="390" t="str">
        <f t="shared" si="2"/>
        <v>0</v>
      </c>
      <c r="P29" s="390" t="str">
        <f t="shared" si="3"/>
        <v>0</v>
      </c>
      <c r="Q29" s="393">
        <f t="shared" si="4"/>
        <v>0</v>
      </c>
    </row>
    <row r="30" spans="1:17">
      <c r="A30" s="26">
        <v>20</v>
      </c>
      <c r="B30" s="56"/>
      <c r="C30" s="57"/>
      <c r="D30" s="58"/>
      <c r="E30" s="59"/>
      <c r="F30" s="386" t="str">
        <f t="shared" si="0"/>
        <v>0</v>
      </c>
      <c r="G30" s="60"/>
      <c r="H30" s="60"/>
      <c r="I30" s="61"/>
      <c r="J30" s="60"/>
      <c r="K30" s="388">
        <f t="shared" si="1"/>
        <v>0</v>
      </c>
      <c r="L30" s="62"/>
      <c r="M30" s="55"/>
      <c r="O30" s="390" t="str">
        <f t="shared" si="2"/>
        <v>0</v>
      </c>
      <c r="P30" s="390" t="str">
        <f t="shared" si="3"/>
        <v>0</v>
      </c>
      <c r="Q30" s="393">
        <f t="shared" si="4"/>
        <v>0</v>
      </c>
    </row>
    <row r="31" spans="1:17">
      <c r="A31" s="26">
        <v>21</v>
      </c>
      <c r="B31" s="56"/>
      <c r="C31" s="57"/>
      <c r="D31" s="58"/>
      <c r="E31" s="59"/>
      <c r="F31" s="386" t="str">
        <f t="shared" si="0"/>
        <v>0</v>
      </c>
      <c r="G31" s="60"/>
      <c r="H31" s="60"/>
      <c r="I31" s="61"/>
      <c r="J31" s="60"/>
      <c r="K31" s="388">
        <f t="shared" si="1"/>
        <v>0</v>
      </c>
      <c r="L31" s="62"/>
      <c r="M31" s="55"/>
      <c r="O31" s="390" t="str">
        <f t="shared" si="2"/>
        <v>0</v>
      </c>
      <c r="P31" s="390" t="str">
        <f t="shared" si="3"/>
        <v>0</v>
      </c>
      <c r="Q31" s="393">
        <f t="shared" si="4"/>
        <v>0</v>
      </c>
    </row>
    <row r="32" spans="1:17">
      <c r="A32" s="26">
        <v>22</v>
      </c>
      <c r="B32" s="56"/>
      <c r="C32" s="57"/>
      <c r="D32" s="58"/>
      <c r="E32" s="59"/>
      <c r="F32" s="386" t="str">
        <f t="shared" si="0"/>
        <v>0</v>
      </c>
      <c r="G32" s="60"/>
      <c r="H32" s="60"/>
      <c r="I32" s="61"/>
      <c r="J32" s="60"/>
      <c r="K32" s="388">
        <f t="shared" si="1"/>
        <v>0</v>
      </c>
      <c r="L32" s="62"/>
      <c r="M32" s="55"/>
      <c r="O32" s="390" t="str">
        <f t="shared" si="2"/>
        <v>0</v>
      </c>
      <c r="P32" s="390" t="str">
        <f t="shared" si="3"/>
        <v>0</v>
      </c>
      <c r="Q32" s="393">
        <f t="shared" si="4"/>
        <v>0</v>
      </c>
    </row>
    <row r="33" spans="1:17">
      <c r="A33" s="26">
        <v>23</v>
      </c>
      <c r="B33" s="56"/>
      <c r="C33" s="57"/>
      <c r="D33" s="58"/>
      <c r="E33" s="59"/>
      <c r="F33" s="386" t="str">
        <f t="shared" si="0"/>
        <v>0</v>
      </c>
      <c r="G33" s="60"/>
      <c r="H33" s="60"/>
      <c r="I33" s="61"/>
      <c r="J33" s="60"/>
      <c r="K33" s="388">
        <f t="shared" si="1"/>
        <v>0</v>
      </c>
      <c r="L33" s="62"/>
      <c r="M33" s="55"/>
      <c r="O33" s="390" t="str">
        <f t="shared" si="2"/>
        <v>0</v>
      </c>
      <c r="P33" s="390" t="str">
        <f t="shared" si="3"/>
        <v>0</v>
      </c>
      <c r="Q33" s="393">
        <f t="shared" si="4"/>
        <v>0</v>
      </c>
    </row>
    <row r="34" spans="1:17">
      <c r="A34" s="26">
        <v>24</v>
      </c>
      <c r="B34" s="56"/>
      <c r="C34" s="57"/>
      <c r="D34" s="58"/>
      <c r="E34" s="59"/>
      <c r="F34" s="386" t="str">
        <f t="shared" si="0"/>
        <v>0</v>
      </c>
      <c r="G34" s="60"/>
      <c r="H34" s="60"/>
      <c r="I34" s="61"/>
      <c r="J34" s="60"/>
      <c r="K34" s="388">
        <f t="shared" si="1"/>
        <v>0</v>
      </c>
      <c r="L34" s="62"/>
      <c r="M34" s="55"/>
      <c r="O34" s="390" t="str">
        <f t="shared" si="2"/>
        <v>0</v>
      </c>
      <c r="P34" s="390" t="str">
        <f t="shared" si="3"/>
        <v>0</v>
      </c>
      <c r="Q34" s="393">
        <f t="shared" si="4"/>
        <v>0</v>
      </c>
    </row>
    <row r="35" spans="1:17">
      <c r="A35" s="26">
        <v>25</v>
      </c>
      <c r="B35" s="56"/>
      <c r="C35" s="57"/>
      <c r="D35" s="58"/>
      <c r="E35" s="59"/>
      <c r="F35" s="386" t="str">
        <f t="shared" si="0"/>
        <v>0</v>
      </c>
      <c r="G35" s="60"/>
      <c r="H35" s="60"/>
      <c r="I35" s="61"/>
      <c r="J35" s="60"/>
      <c r="K35" s="388">
        <f t="shared" si="1"/>
        <v>0</v>
      </c>
      <c r="L35" s="62"/>
      <c r="M35" s="55"/>
      <c r="O35" s="390" t="str">
        <f t="shared" si="2"/>
        <v>0</v>
      </c>
      <c r="P35" s="390" t="str">
        <f t="shared" si="3"/>
        <v>0</v>
      </c>
      <c r="Q35" s="393">
        <f t="shared" si="4"/>
        <v>0</v>
      </c>
    </row>
    <row r="36" spans="1:17">
      <c r="A36" s="26">
        <v>26</v>
      </c>
      <c r="B36" s="56"/>
      <c r="C36" s="57"/>
      <c r="D36" s="58"/>
      <c r="E36" s="59"/>
      <c r="F36" s="386" t="str">
        <f t="shared" si="0"/>
        <v>0</v>
      </c>
      <c r="G36" s="60"/>
      <c r="H36" s="60"/>
      <c r="I36" s="61"/>
      <c r="J36" s="60"/>
      <c r="K36" s="388">
        <f t="shared" si="1"/>
        <v>0</v>
      </c>
      <c r="L36" s="62"/>
      <c r="M36" s="55"/>
      <c r="O36" s="390" t="str">
        <f t="shared" si="2"/>
        <v>0</v>
      </c>
      <c r="P36" s="390" t="str">
        <f t="shared" si="3"/>
        <v>0</v>
      </c>
      <c r="Q36" s="393">
        <f t="shared" si="4"/>
        <v>0</v>
      </c>
    </row>
    <row r="37" spans="1:17">
      <c r="A37" s="26">
        <v>27</v>
      </c>
      <c r="B37" s="56"/>
      <c r="C37" s="57"/>
      <c r="D37" s="58"/>
      <c r="E37" s="59"/>
      <c r="F37" s="386" t="str">
        <f t="shared" si="0"/>
        <v>0</v>
      </c>
      <c r="G37" s="60"/>
      <c r="H37" s="60"/>
      <c r="I37" s="61"/>
      <c r="J37" s="60"/>
      <c r="K37" s="388">
        <f t="shared" si="1"/>
        <v>0</v>
      </c>
      <c r="L37" s="62"/>
      <c r="M37" s="55"/>
      <c r="O37" s="390" t="str">
        <f t="shared" si="2"/>
        <v>0</v>
      </c>
      <c r="P37" s="390" t="str">
        <f t="shared" si="3"/>
        <v>0</v>
      </c>
      <c r="Q37" s="393">
        <f t="shared" si="4"/>
        <v>0</v>
      </c>
    </row>
    <row r="38" spans="1:17">
      <c r="A38" s="26">
        <v>28</v>
      </c>
      <c r="B38" s="56"/>
      <c r="C38" s="57"/>
      <c r="D38" s="58"/>
      <c r="E38" s="59"/>
      <c r="F38" s="386" t="str">
        <f t="shared" si="0"/>
        <v>0</v>
      </c>
      <c r="G38" s="60"/>
      <c r="H38" s="60"/>
      <c r="I38" s="61"/>
      <c r="J38" s="60"/>
      <c r="K38" s="388">
        <f t="shared" si="1"/>
        <v>0</v>
      </c>
      <c r="L38" s="62"/>
      <c r="M38" s="55"/>
      <c r="O38" s="390" t="str">
        <f t="shared" si="2"/>
        <v>0</v>
      </c>
      <c r="P38" s="390" t="str">
        <f t="shared" si="3"/>
        <v>0</v>
      </c>
      <c r="Q38" s="393">
        <f t="shared" si="4"/>
        <v>0</v>
      </c>
    </row>
    <row r="39" spans="1:17">
      <c r="A39" s="26">
        <v>29</v>
      </c>
      <c r="B39" s="56"/>
      <c r="C39" s="57"/>
      <c r="D39" s="58"/>
      <c r="E39" s="59"/>
      <c r="F39" s="386" t="str">
        <f t="shared" si="0"/>
        <v>0</v>
      </c>
      <c r="G39" s="60"/>
      <c r="H39" s="60"/>
      <c r="I39" s="61"/>
      <c r="J39" s="60"/>
      <c r="K39" s="388">
        <f t="shared" si="1"/>
        <v>0</v>
      </c>
      <c r="L39" s="62"/>
      <c r="M39" s="55"/>
      <c r="O39" s="390" t="str">
        <f t="shared" si="2"/>
        <v>0</v>
      </c>
      <c r="P39" s="390" t="str">
        <f t="shared" si="3"/>
        <v>0</v>
      </c>
      <c r="Q39" s="393">
        <f t="shared" si="4"/>
        <v>0</v>
      </c>
    </row>
    <row r="40" spans="1:17">
      <c r="A40" s="26">
        <v>30</v>
      </c>
      <c r="B40" s="56"/>
      <c r="C40" s="57"/>
      <c r="D40" s="58"/>
      <c r="E40" s="59"/>
      <c r="F40" s="386" t="str">
        <f t="shared" si="0"/>
        <v>0</v>
      </c>
      <c r="G40" s="60"/>
      <c r="H40" s="60"/>
      <c r="I40" s="61"/>
      <c r="J40" s="60"/>
      <c r="K40" s="388">
        <f t="shared" si="1"/>
        <v>0</v>
      </c>
      <c r="L40" s="62"/>
      <c r="M40" s="55"/>
      <c r="O40" s="390" t="str">
        <f t="shared" si="2"/>
        <v>0</v>
      </c>
      <c r="P40" s="390" t="str">
        <f t="shared" si="3"/>
        <v>0</v>
      </c>
      <c r="Q40" s="393">
        <f t="shared" si="4"/>
        <v>0</v>
      </c>
    </row>
    <row r="41" spans="1:17">
      <c r="A41" s="26">
        <v>31</v>
      </c>
      <c r="B41" s="56"/>
      <c r="C41" s="57"/>
      <c r="D41" s="58"/>
      <c r="E41" s="59"/>
      <c r="F41" s="386" t="str">
        <f t="shared" si="0"/>
        <v>0</v>
      </c>
      <c r="G41" s="60"/>
      <c r="H41" s="60"/>
      <c r="I41" s="61"/>
      <c r="J41" s="60"/>
      <c r="K41" s="388">
        <f t="shared" si="1"/>
        <v>0</v>
      </c>
      <c r="L41" s="62"/>
      <c r="M41" s="55"/>
      <c r="O41" s="390" t="str">
        <f t="shared" si="2"/>
        <v>0</v>
      </c>
      <c r="P41" s="390" t="str">
        <f t="shared" si="3"/>
        <v>0</v>
      </c>
      <c r="Q41" s="393">
        <f t="shared" si="4"/>
        <v>0</v>
      </c>
    </row>
    <row r="42" spans="1:17">
      <c r="A42" s="26">
        <v>32</v>
      </c>
      <c r="B42" s="56"/>
      <c r="C42" s="57"/>
      <c r="D42" s="58"/>
      <c r="E42" s="59"/>
      <c r="F42" s="386" t="str">
        <f t="shared" si="0"/>
        <v>0</v>
      </c>
      <c r="G42" s="60"/>
      <c r="H42" s="60"/>
      <c r="I42" s="61"/>
      <c r="J42" s="60"/>
      <c r="K42" s="388">
        <f t="shared" si="1"/>
        <v>0</v>
      </c>
      <c r="L42" s="62"/>
      <c r="M42" s="55"/>
      <c r="O42" s="390" t="str">
        <f t="shared" si="2"/>
        <v>0</v>
      </c>
      <c r="P42" s="390" t="str">
        <f t="shared" si="3"/>
        <v>0</v>
      </c>
      <c r="Q42" s="393">
        <f t="shared" si="4"/>
        <v>0</v>
      </c>
    </row>
    <row r="43" spans="1:17">
      <c r="A43" s="26">
        <v>33</v>
      </c>
      <c r="B43" s="56"/>
      <c r="C43" s="57"/>
      <c r="D43" s="58"/>
      <c r="E43" s="59"/>
      <c r="F43" s="386" t="str">
        <f t="shared" si="0"/>
        <v>0</v>
      </c>
      <c r="G43" s="60"/>
      <c r="H43" s="60"/>
      <c r="I43" s="61"/>
      <c r="J43" s="60"/>
      <c r="K43" s="388">
        <f t="shared" si="1"/>
        <v>0</v>
      </c>
      <c r="L43" s="62"/>
      <c r="M43" s="55"/>
      <c r="O43" s="390" t="str">
        <f t="shared" si="2"/>
        <v>0</v>
      </c>
      <c r="P43" s="390" t="str">
        <f t="shared" si="3"/>
        <v>0</v>
      </c>
      <c r="Q43" s="393">
        <f t="shared" si="4"/>
        <v>0</v>
      </c>
    </row>
    <row r="44" spans="1:17">
      <c r="A44" s="26">
        <v>34</v>
      </c>
      <c r="B44" s="56"/>
      <c r="C44" s="57"/>
      <c r="D44" s="58"/>
      <c r="E44" s="59"/>
      <c r="F44" s="386" t="str">
        <f t="shared" si="0"/>
        <v>0</v>
      </c>
      <c r="G44" s="60"/>
      <c r="H44" s="60"/>
      <c r="I44" s="61"/>
      <c r="J44" s="60"/>
      <c r="K44" s="388">
        <f t="shared" si="1"/>
        <v>0</v>
      </c>
      <c r="L44" s="62"/>
      <c r="M44" s="55"/>
      <c r="O44" s="390" t="str">
        <f t="shared" si="2"/>
        <v>0</v>
      </c>
      <c r="P44" s="390" t="str">
        <f t="shared" si="3"/>
        <v>0</v>
      </c>
      <c r="Q44" s="393">
        <f t="shared" si="4"/>
        <v>0</v>
      </c>
    </row>
    <row r="45" spans="1:17">
      <c r="A45" s="26">
        <v>35</v>
      </c>
      <c r="B45" s="56"/>
      <c r="C45" s="57"/>
      <c r="D45" s="58"/>
      <c r="E45" s="59"/>
      <c r="F45" s="386" t="str">
        <f t="shared" si="0"/>
        <v>0</v>
      </c>
      <c r="G45" s="60"/>
      <c r="H45" s="60"/>
      <c r="I45" s="61"/>
      <c r="J45" s="60"/>
      <c r="K45" s="388">
        <f t="shared" si="1"/>
        <v>0</v>
      </c>
      <c r="L45" s="62"/>
      <c r="M45" s="55"/>
      <c r="O45" s="390" t="str">
        <f t="shared" si="2"/>
        <v>0</v>
      </c>
      <c r="P45" s="390" t="str">
        <f t="shared" si="3"/>
        <v>0</v>
      </c>
      <c r="Q45" s="393">
        <f t="shared" si="4"/>
        <v>0</v>
      </c>
    </row>
    <row r="46" spans="1:17">
      <c r="A46" s="26">
        <v>36</v>
      </c>
      <c r="B46" s="56"/>
      <c r="C46" s="57"/>
      <c r="D46" s="58"/>
      <c r="E46" s="59"/>
      <c r="F46" s="386" t="str">
        <f t="shared" si="0"/>
        <v>0</v>
      </c>
      <c r="G46" s="60"/>
      <c r="H46" s="60"/>
      <c r="I46" s="61"/>
      <c r="J46" s="60"/>
      <c r="K46" s="388">
        <f t="shared" si="1"/>
        <v>0</v>
      </c>
      <c r="L46" s="62"/>
      <c r="M46" s="55"/>
      <c r="O46" s="390" t="str">
        <f t="shared" si="2"/>
        <v>0</v>
      </c>
      <c r="P46" s="390" t="str">
        <f t="shared" si="3"/>
        <v>0</v>
      </c>
      <c r="Q46" s="393">
        <f t="shared" si="4"/>
        <v>0</v>
      </c>
    </row>
    <row r="47" spans="1:17">
      <c r="A47" s="26">
        <v>37</v>
      </c>
      <c r="B47" s="56"/>
      <c r="C47" s="57"/>
      <c r="D47" s="58"/>
      <c r="E47" s="59"/>
      <c r="F47" s="386" t="str">
        <f t="shared" si="0"/>
        <v>0</v>
      </c>
      <c r="G47" s="60"/>
      <c r="H47" s="60"/>
      <c r="I47" s="61"/>
      <c r="J47" s="60"/>
      <c r="K47" s="388">
        <f t="shared" si="1"/>
        <v>0</v>
      </c>
      <c r="L47" s="62"/>
      <c r="M47" s="55"/>
      <c r="O47" s="390" t="str">
        <f t="shared" si="2"/>
        <v>0</v>
      </c>
      <c r="P47" s="390" t="str">
        <f t="shared" si="3"/>
        <v>0</v>
      </c>
      <c r="Q47" s="393">
        <f t="shared" si="4"/>
        <v>0</v>
      </c>
    </row>
    <row r="48" spans="1:17">
      <c r="A48" s="26">
        <v>38</v>
      </c>
      <c r="B48" s="56"/>
      <c r="C48" s="57"/>
      <c r="D48" s="58"/>
      <c r="E48" s="59"/>
      <c r="F48" s="386" t="str">
        <f t="shared" si="0"/>
        <v>0</v>
      </c>
      <c r="G48" s="60"/>
      <c r="H48" s="60"/>
      <c r="I48" s="61"/>
      <c r="J48" s="60"/>
      <c r="K48" s="388">
        <f t="shared" si="1"/>
        <v>0</v>
      </c>
      <c r="L48" s="62"/>
      <c r="M48" s="55"/>
      <c r="O48" s="390" t="str">
        <f t="shared" si="2"/>
        <v>0</v>
      </c>
      <c r="P48" s="390" t="str">
        <f t="shared" si="3"/>
        <v>0</v>
      </c>
      <c r="Q48" s="393">
        <f t="shared" si="4"/>
        <v>0</v>
      </c>
    </row>
    <row r="49" spans="1:17">
      <c r="A49" s="26">
        <v>39</v>
      </c>
      <c r="B49" s="56"/>
      <c r="C49" s="57"/>
      <c r="D49" s="58"/>
      <c r="E49" s="59"/>
      <c r="F49" s="386" t="str">
        <f t="shared" si="0"/>
        <v>0</v>
      </c>
      <c r="G49" s="60"/>
      <c r="H49" s="60"/>
      <c r="I49" s="61"/>
      <c r="J49" s="60"/>
      <c r="K49" s="388">
        <f t="shared" si="1"/>
        <v>0</v>
      </c>
      <c r="L49" s="62"/>
      <c r="M49" s="55"/>
      <c r="O49" s="390" t="str">
        <f t="shared" si="2"/>
        <v>0</v>
      </c>
      <c r="P49" s="390" t="str">
        <f t="shared" si="3"/>
        <v>0</v>
      </c>
      <c r="Q49" s="393">
        <f t="shared" si="4"/>
        <v>0</v>
      </c>
    </row>
    <row r="50" spans="1:17">
      <c r="A50" s="26">
        <v>40</v>
      </c>
      <c r="B50" s="56"/>
      <c r="C50" s="57"/>
      <c r="D50" s="58"/>
      <c r="E50" s="59"/>
      <c r="F50" s="386" t="str">
        <f t="shared" si="0"/>
        <v>0</v>
      </c>
      <c r="G50" s="60"/>
      <c r="H50" s="60"/>
      <c r="I50" s="61"/>
      <c r="J50" s="60"/>
      <c r="K50" s="388">
        <f t="shared" si="1"/>
        <v>0</v>
      </c>
      <c r="L50" s="62"/>
      <c r="M50" s="55"/>
      <c r="O50" s="390" t="str">
        <f t="shared" si="2"/>
        <v>0</v>
      </c>
      <c r="P50" s="390" t="str">
        <f t="shared" si="3"/>
        <v>0</v>
      </c>
      <c r="Q50" s="393">
        <f t="shared" si="4"/>
        <v>0</v>
      </c>
    </row>
    <row r="51" spans="1:17">
      <c r="A51" s="26">
        <v>41</v>
      </c>
      <c r="B51" s="56"/>
      <c r="C51" s="57"/>
      <c r="D51" s="58"/>
      <c r="E51" s="59"/>
      <c r="F51" s="386" t="str">
        <f t="shared" si="0"/>
        <v>0</v>
      </c>
      <c r="G51" s="60"/>
      <c r="H51" s="60"/>
      <c r="I51" s="61"/>
      <c r="J51" s="60"/>
      <c r="K51" s="388">
        <f t="shared" si="1"/>
        <v>0</v>
      </c>
      <c r="L51" s="62"/>
      <c r="M51" s="55"/>
      <c r="O51" s="390" t="str">
        <f t="shared" si="2"/>
        <v>0</v>
      </c>
      <c r="P51" s="390" t="str">
        <f t="shared" si="3"/>
        <v>0</v>
      </c>
      <c r="Q51" s="393">
        <f t="shared" si="4"/>
        <v>0</v>
      </c>
    </row>
    <row r="52" spans="1:17">
      <c r="A52" s="26">
        <v>42</v>
      </c>
      <c r="B52" s="56"/>
      <c r="C52" s="57"/>
      <c r="D52" s="58"/>
      <c r="E52" s="59"/>
      <c r="F52" s="386" t="str">
        <f t="shared" si="0"/>
        <v>0</v>
      </c>
      <c r="G52" s="60"/>
      <c r="H52" s="60"/>
      <c r="I52" s="61"/>
      <c r="J52" s="60"/>
      <c r="K52" s="388">
        <f t="shared" si="1"/>
        <v>0</v>
      </c>
      <c r="L52" s="62"/>
      <c r="M52" s="55"/>
      <c r="O52" s="390" t="str">
        <f t="shared" si="2"/>
        <v>0</v>
      </c>
      <c r="P52" s="390" t="str">
        <f t="shared" si="3"/>
        <v>0</v>
      </c>
      <c r="Q52" s="393">
        <f t="shared" si="4"/>
        <v>0</v>
      </c>
    </row>
    <row r="53" spans="1:17" ht="12" customHeight="1">
      <c r="A53" s="26">
        <v>43</v>
      </c>
      <c r="B53" s="56"/>
      <c r="C53" s="57"/>
      <c r="D53" s="58"/>
      <c r="E53" s="59"/>
      <c r="F53" s="386" t="str">
        <f t="shared" si="0"/>
        <v>0</v>
      </c>
      <c r="G53" s="60"/>
      <c r="H53" s="60"/>
      <c r="I53" s="61"/>
      <c r="J53" s="60"/>
      <c r="K53" s="388">
        <f t="shared" si="1"/>
        <v>0</v>
      </c>
      <c r="L53" s="62"/>
      <c r="M53" s="55"/>
      <c r="O53" s="390" t="str">
        <f t="shared" si="2"/>
        <v>0</v>
      </c>
      <c r="P53" s="390" t="str">
        <f t="shared" si="3"/>
        <v>0</v>
      </c>
      <c r="Q53" s="393">
        <f t="shared" si="4"/>
        <v>0</v>
      </c>
    </row>
    <row r="54" spans="1:17">
      <c r="A54" s="26">
        <v>44</v>
      </c>
      <c r="B54" s="56"/>
      <c r="C54" s="64"/>
      <c r="D54" s="65"/>
      <c r="E54" s="59"/>
      <c r="F54" s="386" t="str">
        <f t="shared" si="0"/>
        <v>0</v>
      </c>
      <c r="G54" s="60"/>
      <c r="H54" s="60"/>
      <c r="I54" s="61"/>
      <c r="J54" s="60"/>
      <c r="K54" s="388">
        <f t="shared" si="1"/>
        <v>0</v>
      </c>
      <c r="L54" s="62"/>
      <c r="M54" s="55"/>
      <c r="O54" s="390" t="str">
        <f t="shared" si="2"/>
        <v>0</v>
      </c>
      <c r="P54" s="390" t="str">
        <f t="shared" si="3"/>
        <v>0</v>
      </c>
      <c r="Q54" s="393">
        <f t="shared" si="4"/>
        <v>0</v>
      </c>
    </row>
    <row r="55" spans="1:17" ht="13.8" thickBot="1">
      <c r="A55" s="26">
        <v>45</v>
      </c>
      <c r="B55" s="66"/>
      <c r="C55" s="67"/>
      <c r="D55" s="68"/>
      <c r="E55" s="69"/>
      <c r="F55" s="387" t="str">
        <f t="shared" si="0"/>
        <v>0</v>
      </c>
      <c r="G55" s="70"/>
      <c r="H55" s="70"/>
      <c r="I55" s="71"/>
      <c r="J55" s="70"/>
      <c r="K55" s="389">
        <f t="shared" si="1"/>
        <v>0</v>
      </c>
      <c r="L55" s="72"/>
      <c r="M55" s="55"/>
      <c r="O55" s="392" t="str">
        <f t="shared" si="2"/>
        <v>0</v>
      </c>
      <c r="P55" s="392" t="str">
        <f t="shared" si="3"/>
        <v>0</v>
      </c>
      <c r="Q55" s="394">
        <f t="shared" si="4"/>
        <v>0</v>
      </c>
    </row>
    <row r="56" spans="1:17" ht="13.8" thickBot="1"/>
    <row r="57" spans="1:17" ht="19.5" customHeight="1" thickBot="1">
      <c r="J57" s="73" t="s">
        <v>101</v>
      </c>
      <c r="K57" s="74">
        <f ca="1">SUM(OFFSET(K11,0,0):K55)</f>
        <v>24440000</v>
      </c>
      <c r="L57" s="75"/>
      <c r="O57" s="396">
        <f ca="1">SUM(OFFSET(O11,0,0):O55)</f>
        <v>21772545.333333332</v>
      </c>
      <c r="P57" s="396">
        <f ca="1">SUM(OFFSET(P11,0,0):P55)</f>
        <v>1167454.6666666665</v>
      </c>
      <c r="Q57" s="396">
        <f ca="1">SUM(OFFSET(Q11,0,0):Q55)</f>
        <v>1500000</v>
      </c>
    </row>
    <row r="58" spans="1:17" s="76" customFormat="1" ht="16.5" customHeight="1" thickBot="1">
      <c r="B58" s="77"/>
      <c r="J58" s="78"/>
      <c r="K58" s="79"/>
      <c r="O58" s="77" t="s">
        <v>102</v>
      </c>
      <c r="P58" s="77" t="s">
        <v>103</v>
      </c>
      <c r="Q58" s="77" t="s">
        <v>104</v>
      </c>
    </row>
    <row r="59" spans="1:17" ht="19.5" customHeight="1" thickBot="1">
      <c r="J59" s="73"/>
      <c r="K59" s="75"/>
      <c r="N59" s="27" t="s">
        <v>105</v>
      </c>
      <c r="O59" s="397">
        <f ca="1">IFERROR(O$57/($O57+$P57),0)</f>
        <v>0.94910834059866311</v>
      </c>
      <c r="P59" s="397">
        <f ca="1">IFERROR(P$57/($O57+$P57),0)</f>
        <v>5.0891659401336817E-2</v>
      </c>
      <c r="Q59" s="398">
        <f ca="1">SUM($O$59:$P$59)</f>
        <v>0.99999999999999989</v>
      </c>
    </row>
    <row r="60" spans="1:17" ht="19.5" customHeight="1" thickBot="1">
      <c r="J60" s="73"/>
      <c r="K60" s="75"/>
      <c r="N60" s="27" t="s">
        <v>106</v>
      </c>
      <c r="O60" s="399">
        <f ca="1">IFERROR($Q$57*O$59,0)</f>
        <v>1423662.5108979947</v>
      </c>
      <c r="P60" s="399">
        <f ca="1">IFERROR($Q$57*P$59,0)</f>
        <v>76337.489102005231</v>
      </c>
      <c r="Q60" s="400">
        <f ca="1">SUM($O$60:$P$60)</f>
        <v>1500000</v>
      </c>
    </row>
    <row r="61" spans="1:17" ht="19.5" customHeight="1" thickBot="1">
      <c r="J61" s="73"/>
      <c r="K61" s="75"/>
      <c r="M61" s="433" t="s">
        <v>107</v>
      </c>
      <c r="N61" s="434"/>
      <c r="O61" s="401">
        <f ca="1">IFERROR(O$57+O$60,0)</f>
        <v>23196207.844231326</v>
      </c>
      <c r="P61" s="401">
        <f ca="1">IFERROR(P$57+P$60,0)</f>
        <v>1243792.1557686718</v>
      </c>
      <c r="Q61" s="402">
        <f ca="1">SUM($O$61:$P$61)</f>
        <v>24439999.999999996</v>
      </c>
    </row>
    <row r="62" spans="1:17" ht="19.5" customHeight="1" thickBot="1">
      <c r="J62" s="73" t="s">
        <v>108</v>
      </c>
      <c r="K62" s="407">
        <f ca="1">K57*0.1</f>
        <v>2444000</v>
      </c>
      <c r="N62" s="27" t="s">
        <v>109</v>
      </c>
      <c r="O62" s="403">
        <f ca="1">IFERROR($K$62*O$59,0)</f>
        <v>2319620.7844231324</v>
      </c>
      <c r="P62" s="403">
        <f ca="1">IFERROR($K$62*P$59,0)</f>
        <v>124379.21557686718</v>
      </c>
      <c r="Q62" s="404">
        <f ca="1">SUM($O$62:$P$62)</f>
        <v>2443999.9999999995</v>
      </c>
    </row>
    <row r="63" spans="1:17" ht="19.5" customHeight="1" thickBot="1">
      <c r="J63" s="73"/>
      <c r="K63" s="75"/>
      <c r="O63" s="80" t="s">
        <v>110</v>
      </c>
      <c r="P63" s="81" t="s">
        <v>111</v>
      </c>
    </row>
    <row r="64" spans="1:17" ht="19.5" customHeight="1" thickBot="1">
      <c r="J64" s="73" t="s">
        <v>112</v>
      </c>
      <c r="K64" s="405">
        <f ca="1">IFERROR($K$57+$K$62,0)</f>
        <v>26884000</v>
      </c>
      <c r="N64" s="27" t="s">
        <v>112</v>
      </c>
      <c r="O64" s="82">
        <f ca="1">IFERROR(SUM(O$61:O$62),0)</f>
        <v>25515828.628654458</v>
      </c>
      <c r="P64" s="405">
        <f ca="1">IFERROR(SUM(P$61:P$62),0)</f>
        <v>1368171.3713455389</v>
      </c>
      <c r="Q64" s="405">
        <f ca="1">SUM($Q$61:$Q$62)</f>
        <v>26883999.999999996</v>
      </c>
    </row>
    <row r="66" spans="3:15">
      <c r="M66" s="83"/>
      <c r="N66" s="84" t="s">
        <v>113</v>
      </c>
      <c r="O66" s="85" t="s">
        <v>114</v>
      </c>
    </row>
    <row r="67" spans="3:15">
      <c r="C67" s="83"/>
      <c r="M67" s="84" t="s">
        <v>115</v>
      </c>
      <c r="N67" s="86"/>
      <c r="O67" s="406">
        <f ca="1">O64*N67</f>
        <v>0</v>
      </c>
    </row>
    <row r="68" spans="3:15">
      <c r="C68" s="83"/>
      <c r="M68" s="85" t="s">
        <v>116</v>
      </c>
      <c r="N68" s="86"/>
      <c r="O68" s="406">
        <f ca="1">O64*N68</f>
        <v>0</v>
      </c>
    </row>
    <row r="69" spans="3:15">
      <c r="C69" s="83"/>
    </row>
  </sheetData>
  <mergeCells count="5">
    <mergeCell ref="B4:Q4"/>
    <mergeCell ref="F6:H6"/>
    <mergeCell ref="J6:K6"/>
    <mergeCell ref="M6:Q6"/>
    <mergeCell ref="M61:N61"/>
  </mergeCells>
  <phoneticPr fontId="10"/>
  <conditionalFormatting sqref="Q11:Q55">
    <cfRule type="expression" dxfId="1" priority="1">
      <formula>$E11="（イ）複数項目に係る経費"</formula>
    </cfRule>
  </conditionalFormatting>
  <dataValidations count="1">
    <dataValidation type="list" allowBlank="1" showInputMessage="1" showErrorMessage="1" sqref="E11:E55" xr:uid="{12988735-BD2D-45AA-9491-C68B31DBA9CA}">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49" fitToHeight="0" orientation="portrait" cellComments="asDisplayed" r:id="rId1"/>
  <headerFooter>
    <oddHeader xml:space="preserve">&amp;L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6324-98BC-4AD2-A13B-6076636B8C64}">
  <sheetPr>
    <tabColor rgb="FF00B0F0"/>
  </sheetPr>
  <dimension ref="A1:J141"/>
  <sheetViews>
    <sheetView showGridLines="0" view="pageBreakPreview" topLeftCell="A127" zoomScaleNormal="100" zoomScaleSheetLayoutView="100" workbookViewId="0">
      <selection activeCell="J51" sqref="J51"/>
    </sheetView>
  </sheetViews>
  <sheetFormatPr defaultColWidth="9" defaultRowHeight="13.2"/>
  <cols>
    <col min="1" max="1" width="5.21875" style="351" customWidth="1"/>
    <col min="2" max="2" width="7.33203125" style="351" customWidth="1"/>
    <col min="3" max="3" width="17.88671875" style="351" customWidth="1"/>
    <col min="4" max="4" width="6.44140625" style="351" customWidth="1"/>
    <col min="5" max="5" width="24" style="351" customWidth="1"/>
    <col min="6" max="6" width="29.44140625" style="352" customWidth="1"/>
    <col min="7" max="7" width="36.88671875" style="352" customWidth="1"/>
    <col min="8" max="8" width="38.33203125" style="352" customWidth="1"/>
    <col min="9" max="9" width="23.6640625" style="352" customWidth="1"/>
    <col min="10" max="10" width="6.109375" style="351" customWidth="1"/>
    <col min="11" max="16384" width="9" style="351"/>
  </cols>
  <sheetData>
    <row r="1" spans="2:10" ht="7.5" customHeight="1"/>
    <row r="2" spans="2:10" ht="16.2">
      <c r="J2" s="353" t="s">
        <v>226</v>
      </c>
    </row>
    <row r="3" spans="2:10" ht="9.75" customHeight="1">
      <c r="J3" s="354"/>
    </row>
    <row r="4" spans="2:10" s="355" customFormat="1" ht="42.75" customHeight="1">
      <c r="B4" s="461" t="s">
        <v>227</v>
      </c>
      <c r="C4" s="461"/>
      <c r="D4" s="461"/>
      <c r="E4" s="461"/>
      <c r="F4" s="461"/>
      <c r="G4" s="461"/>
      <c r="H4" s="461"/>
      <c r="I4" s="461"/>
    </row>
    <row r="5" spans="2:10" s="355" customFormat="1" ht="14.25" customHeight="1">
      <c r="B5" s="356"/>
      <c r="C5" s="356"/>
      <c r="D5" s="356"/>
      <c r="E5" s="356"/>
      <c r="F5" s="356"/>
      <c r="G5" s="356"/>
      <c r="H5" s="356"/>
      <c r="I5" s="356"/>
    </row>
    <row r="6" spans="2:10" s="355" customFormat="1" ht="30" customHeight="1">
      <c r="B6" s="484" t="s">
        <v>69</v>
      </c>
      <c r="C6" s="484"/>
      <c r="D6" s="484" t="s">
        <v>70</v>
      </c>
      <c r="E6" s="484"/>
      <c r="F6" s="357" t="s">
        <v>71</v>
      </c>
      <c r="G6" s="357" t="s">
        <v>72</v>
      </c>
      <c r="H6" s="484" t="s">
        <v>73</v>
      </c>
      <c r="I6" s="484"/>
    </row>
    <row r="7" spans="2:10" s="355" customFormat="1" ht="30" customHeight="1">
      <c r="B7" s="493" t="s">
        <v>18</v>
      </c>
      <c r="C7" s="493"/>
      <c r="D7" s="494" t="s">
        <v>228</v>
      </c>
      <c r="E7" s="494"/>
      <c r="F7" s="413" t="s">
        <v>229</v>
      </c>
      <c r="G7" s="413" t="s">
        <v>230</v>
      </c>
      <c r="H7" s="494" t="s">
        <v>231</v>
      </c>
      <c r="I7" s="494"/>
    </row>
    <row r="8" spans="2:10" s="355" customFormat="1" ht="13.5" customHeight="1">
      <c r="B8" s="358"/>
      <c r="C8" s="358"/>
      <c r="D8" s="358"/>
      <c r="E8" s="358"/>
      <c r="F8" s="358"/>
      <c r="G8" s="358"/>
      <c r="H8" s="358"/>
      <c r="I8" s="358"/>
    </row>
    <row r="9" spans="2:10" ht="22.5" customHeight="1">
      <c r="B9" s="483" t="s">
        <v>74</v>
      </c>
      <c r="C9" s="485" t="s">
        <v>75</v>
      </c>
      <c r="D9" s="484" t="s">
        <v>76</v>
      </c>
      <c r="E9" s="502" t="s">
        <v>335</v>
      </c>
      <c r="F9" s="503"/>
      <c r="G9" s="503"/>
      <c r="H9" s="503"/>
      <c r="I9" s="504"/>
    </row>
    <row r="10" spans="2:10" ht="22.5" customHeight="1">
      <c r="B10" s="484"/>
      <c r="C10" s="485"/>
      <c r="D10" s="484"/>
      <c r="E10" s="505"/>
      <c r="F10" s="506"/>
      <c r="G10" s="506"/>
      <c r="H10" s="506"/>
      <c r="I10" s="507"/>
    </row>
    <row r="11" spans="2:10" ht="34.5" customHeight="1">
      <c r="B11" s="487">
        <v>1</v>
      </c>
      <c r="C11" s="488" t="s">
        <v>232</v>
      </c>
      <c r="D11" s="489">
        <v>21</v>
      </c>
      <c r="E11" s="490" t="s">
        <v>233</v>
      </c>
      <c r="F11" s="490"/>
      <c r="G11" s="490"/>
      <c r="H11" s="490"/>
      <c r="I11" s="491"/>
    </row>
    <row r="12" spans="2:10" ht="41.25" customHeight="1">
      <c r="B12" s="473"/>
      <c r="C12" s="475"/>
      <c r="D12" s="477"/>
      <c r="E12" s="482" t="s">
        <v>234</v>
      </c>
      <c r="F12" s="492"/>
      <c r="G12" s="492"/>
      <c r="H12" s="492"/>
      <c r="I12" s="492"/>
    </row>
    <row r="13" spans="2:10" ht="33" customHeight="1">
      <c r="B13" s="487">
        <v>2</v>
      </c>
      <c r="C13" s="488" t="s">
        <v>235</v>
      </c>
      <c r="D13" s="489">
        <v>21</v>
      </c>
      <c r="E13" s="490" t="s">
        <v>236</v>
      </c>
      <c r="F13" s="490"/>
      <c r="G13" s="490"/>
      <c r="H13" s="490"/>
      <c r="I13" s="491"/>
    </row>
    <row r="14" spans="2:10" ht="33" customHeight="1">
      <c r="B14" s="473"/>
      <c r="C14" s="475"/>
      <c r="D14" s="477"/>
      <c r="E14" s="482" t="s">
        <v>237</v>
      </c>
      <c r="F14" s="492"/>
      <c r="G14" s="492"/>
      <c r="H14" s="492"/>
      <c r="I14" s="492"/>
    </row>
    <row r="15" spans="2:10" ht="33" customHeight="1">
      <c r="B15" s="472">
        <v>3</v>
      </c>
      <c r="C15" s="496" t="s">
        <v>238</v>
      </c>
      <c r="D15" s="498">
        <v>2</v>
      </c>
      <c r="E15" s="500" t="s">
        <v>239</v>
      </c>
      <c r="F15" s="501"/>
      <c r="G15" s="501"/>
      <c r="H15" s="501"/>
      <c r="I15" s="501"/>
    </row>
    <row r="16" spans="2:10" ht="33" customHeight="1">
      <c r="B16" s="473"/>
      <c r="C16" s="497"/>
      <c r="D16" s="499"/>
      <c r="E16" s="482" t="s">
        <v>240</v>
      </c>
      <c r="F16" s="492"/>
      <c r="G16" s="492"/>
      <c r="H16" s="492"/>
      <c r="I16" s="492"/>
    </row>
    <row r="17" spans="2:10" ht="41.25" customHeight="1">
      <c r="B17" s="472">
        <v>4</v>
      </c>
      <c r="C17" s="474" t="s">
        <v>241</v>
      </c>
      <c r="D17" s="476">
        <v>1</v>
      </c>
      <c r="E17" s="478" t="s">
        <v>242</v>
      </c>
      <c r="F17" s="478"/>
      <c r="G17" s="478"/>
      <c r="H17" s="478"/>
      <c r="I17" s="479"/>
    </row>
    <row r="18" spans="2:10" ht="36.75" customHeight="1">
      <c r="B18" s="473"/>
      <c r="C18" s="475"/>
      <c r="D18" s="477"/>
      <c r="E18" s="480" t="s">
        <v>77</v>
      </c>
      <c r="F18" s="481"/>
      <c r="G18" s="481"/>
      <c r="H18" s="481"/>
      <c r="I18" s="482"/>
    </row>
    <row r="19" spans="2:10" ht="29.25" customHeight="1">
      <c r="B19" s="472">
        <v>5</v>
      </c>
      <c r="C19" s="474" t="s">
        <v>243</v>
      </c>
      <c r="D19" s="476" t="s">
        <v>243</v>
      </c>
      <c r="E19" s="478" t="s">
        <v>244</v>
      </c>
      <c r="F19" s="478"/>
      <c r="G19" s="478"/>
      <c r="H19" s="478"/>
      <c r="I19" s="479"/>
    </row>
    <row r="20" spans="2:10" ht="29.25" customHeight="1">
      <c r="B20" s="473"/>
      <c r="C20" s="475"/>
      <c r="D20" s="477"/>
      <c r="E20" s="480" t="s">
        <v>245</v>
      </c>
      <c r="F20" s="481"/>
      <c r="G20" s="481"/>
      <c r="H20" s="481"/>
      <c r="I20" s="482"/>
    </row>
    <row r="21" spans="2:10" ht="13.5" customHeight="1"/>
    <row r="22" spans="2:10" ht="11.25" customHeight="1"/>
    <row r="23" spans="2:10" s="355" customFormat="1" ht="27.75" customHeight="1">
      <c r="B23" s="461" t="s">
        <v>227</v>
      </c>
      <c r="C23" s="461"/>
      <c r="D23" s="461"/>
      <c r="E23" s="461"/>
      <c r="F23" s="461"/>
      <c r="G23" s="461"/>
      <c r="H23" s="461"/>
      <c r="I23" s="461"/>
    </row>
    <row r="24" spans="2:10" s="355" customFormat="1" ht="14.25" customHeight="1">
      <c r="B24" s="356"/>
      <c r="C24" s="356"/>
      <c r="D24" s="356"/>
      <c r="E24" s="356"/>
      <c r="F24" s="356"/>
      <c r="G24" s="356"/>
      <c r="H24" s="356"/>
      <c r="I24" s="356"/>
    </row>
    <row r="25" spans="2:10" s="355" customFormat="1" ht="28.5" customHeight="1">
      <c r="B25" s="484" t="s">
        <v>69</v>
      </c>
      <c r="C25" s="484"/>
      <c r="D25" s="484" t="s">
        <v>70</v>
      </c>
      <c r="E25" s="484"/>
      <c r="F25" s="357" t="s">
        <v>71</v>
      </c>
      <c r="G25" s="357" t="s">
        <v>72</v>
      </c>
      <c r="H25" s="484" t="s">
        <v>73</v>
      </c>
      <c r="I25" s="484"/>
    </row>
    <row r="26" spans="2:10" s="355" customFormat="1" ht="28.5" customHeight="1">
      <c r="B26" s="493" t="s">
        <v>18</v>
      </c>
      <c r="C26" s="493"/>
      <c r="D26" s="494" t="s">
        <v>228</v>
      </c>
      <c r="E26" s="494"/>
      <c r="F26" s="413" t="s">
        <v>229</v>
      </c>
      <c r="G26" s="413" t="s">
        <v>246</v>
      </c>
      <c r="H26" s="494" t="s">
        <v>247</v>
      </c>
      <c r="I26" s="494"/>
    </row>
    <row r="27" spans="2:10" s="355" customFormat="1" ht="13.5" customHeight="1">
      <c r="B27" s="358"/>
      <c r="C27" s="358"/>
      <c r="D27" s="358"/>
      <c r="E27" s="358"/>
      <c r="F27" s="358"/>
      <c r="G27" s="358"/>
      <c r="H27" s="358"/>
      <c r="I27" s="358"/>
    </row>
    <row r="28" spans="2:10" ht="19.5" customHeight="1">
      <c r="B28" s="483" t="s">
        <v>74</v>
      </c>
      <c r="C28" s="485" t="s">
        <v>75</v>
      </c>
      <c r="D28" s="484" t="s">
        <v>76</v>
      </c>
      <c r="E28" s="495" t="s">
        <v>337</v>
      </c>
      <c r="F28" s="495"/>
      <c r="G28" s="495"/>
      <c r="H28" s="495"/>
      <c r="I28" s="495"/>
      <c r="J28" s="355"/>
    </row>
    <row r="29" spans="2:10" ht="19.5" customHeight="1">
      <c r="B29" s="484"/>
      <c r="C29" s="485"/>
      <c r="D29" s="484"/>
      <c r="E29" s="495"/>
      <c r="F29" s="495"/>
      <c r="G29" s="495"/>
      <c r="H29" s="495"/>
      <c r="I29" s="495"/>
      <c r="J29" s="355"/>
    </row>
    <row r="30" spans="2:10" ht="37.5" customHeight="1">
      <c r="B30" s="487">
        <v>1</v>
      </c>
      <c r="C30" s="488" t="s">
        <v>248</v>
      </c>
      <c r="D30" s="489">
        <v>14</v>
      </c>
      <c r="E30" s="490" t="s">
        <v>249</v>
      </c>
      <c r="F30" s="490"/>
      <c r="G30" s="490"/>
      <c r="H30" s="490"/>
      <c r="I30" s="491"/>
    </row>
    <row r="31" spans="2:10" ht="37.5" customHeight="1">
      <c r="B31" s="473"/>
      <c r="C31" s="475"/>
      <c r="D31" s="477"/>
      <c r="E31" s="482" t="s">
        <v>250</v>
      </c>
      <c r="F31" s="492"/>
      <c r="G31" s="492"/>
      <c r="H31" s="492"/>
      <c r="I31" s="492"/>
    </row>
    <row r="32" spans="2:10" ht="27" customHeight="1">
      <c r="B32" s="472">
        <v>2</v>
      </c>
      <c r="C32" s="474" t="s">
        <v>251</v>
      </c>
      <c r="D32" s="476" t="s">
        <v>243</v>
      </c>
      <c r="E32" s="478" t="s">
        <v>244</v>
      </c>
      <c r="F32" s="478"/>
      <c r="G32" s="478"/>
      <c r="H32" s="478"/>
      <c r="I32" s="479"/>
    </row>
    <row r="33" spans="1:10" ht="27" customHeight="1">
      <c r="B33" s="473"/>
      <c r="C33" s="475"/>
      <c r="D33" s="477"/>
      <c r="E33" s="480" t="s">
        <v>245</v>
      </c>
      <c r="F33" s="481"/>
      <c r="G33" s="481"/>
      <c r="H33" s="481"/>
      <c r="I33" s="482"/>
    </row>
    <row r="34" spans="1:10" ht="13.5" customHeight="1"/>
    <row r="35" spans="1:10" ht="11.25" customHeight="1" thickBot="1">
      <c r="A35" s="359"/>
      <c r="B35" s="359"/>
      <c r="C35" s="359"/>
      <c r="D35" s="359"/>
      <c r="E35" s="359"/>
      <c r="F35" s="360"/>
      <c r="G35" s="360"/>
      <c r="H35" s="360"/>
      <c r="I35" s="360"/>
      <c r="J35" s="359"/>
    </row>
    <row r="36" spans="1:10" ht="11.25" customHeight="1"/>
    <row r="37" spans="1:10" s="355" customFormat="1" ht="27.75" customHeight="1">
      <c r="B37" s="461" t="s">
        <v>227</v>
      </c>
      <c r="C37" s="461"/>
      <c r="D37" s="461"/>
      <c r="E37" s="461"/>
      <c r="F37" s="461"/>
      <c r="G37" s="461"/>
      <c r="H37" s="461"/>
      <c r="I37" s="461"/>
    </row>
    <row r="38" spans="1:10" s="355" customFormat="1" ht="14.25" customHeight="1">
      <c r="B38" s="356"/>
      <c r="C38" s="356"/>
      <c r="D38" s="356"/>
      <c r="E38" s="356"/>
      <c r="F38" s="356"/>
      <c r="G38" s="356"/>
      <c r="H38" s="356"/>
      <c r="I38" s="356"/>
    </row>
    <row r="39" spans="1:10" s="355" customFormat="1" ht="33" customHeight="1">
      <c r="B39" s="484" t="s">
        <v>69</v>
      </c>
      <c r="C39" s="484"/>
      <c r="D39" s="484" t="s">
        <v>70</v>
      </c>
      <c r="E39" s="484"/>
      <c r="F39" s="357" t="s">
        <v>71</v>
      </c>
      <c r="G39" s="357" t="s">
        <v>72</v>
      </c>
      <c r="H39" s="484" t="s">
        <v>73</v>
      </c>
      <c r="I39" s="484"/>
    </row>
    <row r="40" spans="1:10" s="355" customFormat="1" ht="33" customHeight="1">
      <c r="B40" s="493" t="s">
        <v>18</v>
      </c>
      <c r="C40" s="493"/>
      <c r="D40" s="494" t="s">
        <v>228</v>
      </c>
      <c r="E40" s="494"/>
      <c r="F40" s="413" t="s">
        <v>229</v>
      </c>
      <c r="G40" s="413" t="s">
        <v>252</v>
      </c>
      <c r="H40" s="494" t="s">
        <v>253</v>
      </c>
      <c r="I40" s="494"/>
    </row>
    <row r="41" spans="1:10" s="355" customFormat="1" ht="13.5" customHeight="1">
      <c r="B41" s="358"/>
      <c r="C41" s="358"/>
      <c r="D41" s="358"/>
      <c r="E41" s="358"/>
      <c r="F41" s="358"/>
      <c r="G41" s="358"/>
      <c r="H41" s="358"/>
      <c r="I41" s="358"/>
    </row>
    <row r="42" spans="1:10" ht="21.75" customHeight="1">
      <c r="B42" s="483" t="s">
        <v>74</v>
      </c>
      <c r="C42" s="485" t="s">
        <v>75</v>
      </c>
      <c r="D42" s="484" t="s">
        <v>76</v>
      </c>
      <c r="E42" s="486" t="s">
        <v>338</v>
      </c>
      <c r="F42" s="486"/>
      <c r="G42" s="486"/>
      <c r="H42" s="486"/>
      <c r="I42" s="486"/>
      <c r="J42" s="355"/>
    </row>
    <row r="43" spans="1:10" ht="21.75" customHeight="1">
      <c r="B43" s="484"/>
      <c r="C43" s="485"/>
      <c r="D43" s="484"/>
      <c r="E43" s="486"/>
      <c r="F43" s="486"/>
      <c r="G43" s="486"/>
      <c r="H43" s="486"/>
      <c r="I43" s="486"/>
      <c r="J43" s="355"/>
    </row>
    <row r="44" spans="1:10" ht="39.75" customHeight="1">
      <c r="B44" s="487">
        <v>1</v>
      </c>
      <c r="C44" s="488" t="s">
        <v>254</v>
      </c>
      <c r="D44" s="489">
        <v>20</v>
      </c>
      <c r="E44" s="490" t="s">
        <v>255</v>
      </c>
      <c r="F44" s="490"/>
      <c r="G44" s="490"/>
      <c r="H44" s="490"/>
      <c r="I44" s="491"/>
    </row>
    <row r="45" spans="1:10" ht="51" customHeight="1">
      <c r="B45" s="473"/>
      <c r="C45" s="475"/>
      <c r="D45" s="477"/>
      <c r="E45" s="482" t="s">
        <v>256</v>
      </c>
      <c r="F45" s="492"/>
      <c r="G45" s="492"/>
      <c r="H45" s="492"/>
      <c r="I45" s="492"/>
    </row>
    <row r="46" spans="1:10" ht="27" customHeight="1">
      <c r="B46" s="472">
        <v>2</v>
      </c>
      <c r="C46" s="474" t="s">
        <v>243</v>
      </c>
      <c r="D46" s="476" t="s">
        <v>243</v>
      </c>
      <c r="E46" s="478" t="s">
        <v>244</v>
      </c>
      <c r="F46" s="478"/>
      <c r="G46" s="478"/>
      <c r="H46" s="478"/>
      <c r="I46" s="479"/>
    </row>
    <row r="47" spans="1:10" ht="27" customHeight="1">
      <c r="B47" s="473"/>
      <c r="C47" s="475"/>
      <c r="D47" s="477"/>
      <c r="E47" s="480" t="s">
        <v>245</v>
      </c>
      <c r="F47" s="481"/>
      <c r="G47" s="481"/>
      <c r="H47" s="481"/>
      <c r="I47" s="482"/>
    </row>
    <row r="48" spans="1:10" ht="6.75" customHeight="1"/>
    <row r="49" spans="2:10" ht="6.75" customHeight="1"/>
    <row r="50" spans="2:10" ht="16.2">
      <c r="J50" s="353" t="s">
        <v>226</v>
      </c>
    </row>
    <row r="52" spans="2:10" s="355" customFormat="1" ht="27.75" customHeight="1">
      <c r="B52" s="461" t="s">
        <v>257</v>
      </c>
      <c r="C52" s="461"/>
      <c r="D52" s="461"/>
      <c r="E52" s="461"/>
      <c r="F52" s="461"/>
      <c r="G52" s="461"/>
      <c r="H52" s="461"/>
      <c r="I52" s="461"/>
    </row>
    <row r="53" spans="2:10" s="355" customFormat="1" ht="6.75" customHeight="1">
      <c r="B53" s="356"/>
      <c r="C53" s="356"/>
      <c r="D53" s="356"/>
      <c r="E53" s="356"/>
      <c r="F53" s="356"/>
      <c r="G53" s="356"/>
      <c r="H53" s="356"/>
      <c r="I53" s="356"/>
    </row>
    <row r="54" spans="2:10" s="355" customFormat="1" ht="30.75" customHeight="1">
      <c r="B54" s="462" t="s">
        <v>69</v>
      </c>
      <c r="C54" s="463"/>
      <c r="D54" s="462" t="s">
        <v>70</v>
      </c>
      <c r="E54" s="463"/>
      <c r="F54" s="357" t="s">
        <v>71</v>
      </c>
      <c r="G54" s="357" t="s">
        <v>72</v>
      </c>
      <c r="H54" s="462" t="s">
        <v>73</v>
      </c>
      <c r="I54" s="463"/>
    </row>
    <row r="55" spans="2:10" s="355" customFormat="1" ht="30.75" customHeight="1">
      <c r="B55" s="464" t="s">
        <v>18</v>
      </c>
      <c r="C55" s="465"/>
      <c r="D55" s="455" t="s">
        <v>258</v>
      </c>
      <c r="E55" s="456"/>
      <c r="F55" s="413" t="s">
        <v>259</v>
      </c>
      <c r="G55" s="413" t="s">
        <v>260</v>
      </c>
      <c r="H55" s="455" t="s">
        <v>261</v>
      </c>
      <c r="I55" s="456"/>
    </row>
    <row r="56" spans="2:10" s="355" customFormat="1" ht="13.5" customHeight="1">
      <c r="B56" s="358"/>
      <c r="C56" s="358"/>
      <c r="D56" s="358"/>
      <c r="E56" s="358"/>
      <c r="F56" s="358"/>
      <c r="G56" s="358"/>
      <c r="H56" s="358"/>
      <c r="I56" s="358"/>
    </row>
    <row r="57" spans="2:10" ht="33.75" customHeight="1">
      <c r="B57" s="457" t="s">
        <v>74</v>
      </c>
      <c r="C57" s="459" t="s">
        <v>75</v>
      </c>
      <c r="D57" s="459" t="s">
        <v>76</v>
      </c>
      <c r="E57" s="466" t="s">
        <v>339</v>
      </c>
      <c r="F57" s="467"/>
      <c r="G57" s="467"/>
      <c r="H57" s="467"/>
      <c r="I57" s="468"/>
    </row>
    <row r="58" spans="2:10" ht="62.25" customHeight="1">
      <c r="B58" s="458"/>
      <c r="C58" s="460"/>
      <c r="D58" s="460"/>
      <c r="E58" s="469"/>
      <c r="F58" s="470"/>
      <c r="G58" s="470"/>
      <c r="H58" s="470"/>
      <c r="I58" s="471"/>
    </row>
    <row r="59" spans="2:10" ht="84.75" customHeight="1">
      <c r="B59" s="416" t="s">
        <v>262</v>
      </c>
      <c r="C59" s="417" t="s">
        <v>263</v>
      </c>
      <c r="D59" s="361" t="s">
        <v>264</v>
      </c>
      <c r="E59" s="447" t="s">
        <v>265</v>
      </c>
      <c r="F59" s="448"/>
      <c r="G59" s="448"/>
      <c r="H59" s="448"/>
      <c r="I59" s="449"/>
    </row>
    <row r="60" spans="2:10" ht="61.5" customHeight="1">
      <c r="B60" s="418" t="s">
        <v>266</v>
      </c>
      <c r="C60" s="419" t="s">
        <v>267</v>
      </c>
      <c r="D60" s="362" t="s">
        <v>264</v>
      </c>
      <c r="E60" s="447" t="s">
        <v>268</v>
      </c>
      <c r="F60" s="448"/>
      <c r="G60" s="448"/>
      <c r="H60" s="448"/>
      <c r="I60" s="449"/>
    </row>
    <row r="61" spans="2:10" ht="61.5" customHeight="1">
      <c r="B61" s="418" t="s">
        <v>269</v>
      </c>
      <c r="C61" s="419" t="s">
        <v>270</v>
      </c>
      <c r="D61" s="362" t="s">
        <v>264</v>
      </c>
      <c r="E61" s="447" t="s">
        <v>271</v>
      </c>
      <c r="F61" s="448"/>
      <c r="G61" s="448"/>
      <c r="H61" s="448"/>
      <c r="I61" s="449"/>
    </row>
    <row r="62" spans="2:10" ht="82.5" customHeight="1">
      <c r="B62" s="418" t="s">
        <v>272</v>
      </c>
      <c r="C62" s="419" t="s">
        <v>273</v>
      </c>
      <c r="D62" s="362" t="s">
        <v>264</v>
      </c>
      <c r="E62" s="447" t="s">
        <v>274</v>
      </c>
      <c r="F62" s="448"/>
      <c r="G62" s="448"/>
      <c r="H62" s="448"/>
      <c r="I62" s="449"/>
    </row>
    <row r="63" spans="2:10" ht="32.25" customHeight="1">
      <c r="B63" s="418" t="s">
        <v>275</v>
      </c>
      <c r="C63" s="419"/>
      <c r="D63" s="362"/>
      <c r="E63" s="363"/>
      <c r="F63" s="364"/>
      <c r="G63" s="364"/>
      <c r="H63" s="364"/>
      <c r="I63" s="365"/>
    </row>
    <row r="64" spans="2:10" ht="13.5" customHeight="1"/>
    <row r="65" spans="1:10" ht="14.25" customHeight="1"/>
    <row r="66" spans="1:10" s="355" customFormat="1" ht="27.75" customHeight="1">
      <c r="B66" s="461" t="s">
        <v>257</v>
      </c>
      <c r="C66" s="461"/>
      <c r="D66" s="461"/>
      <c r="E66" s="461"/>
      <c r="F66" s="461"/>
      <c r="G66" s="461"/>
      <c r="H66" s="461"/>
      <c r="I66" s="461"/>
    </row>
    <row r="67" spans="1:10" s="355" customFormat="1" ht="6" customHeight="1">
      <c r="B67" s="356"/>
      <c r="C67" s="356"/>
      <c r="D67" s="356"/>
      <c r="E67" s="356"/>
      <c r="F67" s="356"/>
      <c r="G67" s="356"/>
      <c r="H67" s="356"/>
      <c r="I67" s="356"/>
    </row>
    <row r="68" spans="1:10" s="355" customFormat="1" ht="27.75" customHeight="1">
      <c r="B68" s="462" t="s">
        <v>69</v>
      </c>
      <c r="C68" s="463"/>
      <c r="D68" s="462" t="s">
        <v>70</v>
      </c>
      <c r="E68" s="463"/>
      <c r="F68" s="357" t="s">
        <v>71</v>
      </c>
      <c r="G68" s="357" t="s">
        <v>72</v>
      </c>
      <c r="H68" s="462" t="s">
        <v>73</v>
      </c>
      <c r="I68" s="463"/>
    </row>
    <row r="69" spans="1:10" s="355" customFormat="1" ht="27.75" customHeight="1">
      <c r="B69" s="464" t="s">
        <v>18</v>
      </c>
      <c r="C69" s="465"/>
      <c r="D69" s="455" t="s">
        <v>258</v>
      </c>
      <c r="E69" s="456"/>
      <c r="F69" s="413" t="s">
        <v>259</v>
      </c>
      <c r="G69" s="413" t="s">
        <v>276</v>
      </c>
      <c r="H69" s="455" t="s">
        <v>277</v>
      </c>
      <c r="I69" s="456"/>
    </row>
    <row r="70" spans="1:10" s="355" customFormat="1" ht="13.5" customHeight="1">
      <c r="B70" s="358"/>
      <c r="C70" s="358"/>
      <c r="D70" s="358"/>
      <c r="E70" s="358"/>
      <c r="F70" s="358"/>
      <c r="G70" s="358"/>
      <c r="H70" s="358"/>
      <c r="I70" s="358"/>
    </row>
    <row r="71" spans="1:10" ht="30.75" customHeight="1">
      <c r="B71" s="457" t="s">
        <v>74</v>
      </c>
      <c r="C71" s="459" t="s">
        <v>75</v>
      </c>
      <c r="D71" s="459" t="s">
        <v>76</v>
      </c>
      <c r="E71" s="466" t="s">
        <v>339</v>
      </c>
      <c r="F71" s="467"/>
      <c r="G71" s="467"/>
      <c r="H71" s="467"/>
      <c r="I71" s="468"/>
    </row>
    <row r="72" spans="1:10" ht="59.25" customHeight="1">
      <c r="B72" s="458"/>
      <c r="C72" s="460"/>
      <c r="D72" s="460"/>
      <c r="E72" s="469"/>
      <c r="F72" s="470"/>
      <c r="G72" s="470"/>
      <c r="H72" s="470"/>
      <c r="I72" s="471"/>
    </row>
    <row r="73" spans="1:10" ht="31.5" customHeight="1">
      <c r="B73" s="416" t="s">
        <v>262</v>
      </c>
      <c r="C73" s="417" t="s">
        <v>278</v>
      </c>
      <c r="D73" s="361" t="s">
        <v>264</v>
      </c>
      <c r="E73" s="447" t="s">
        <v>279</v>
      </c>
      <c r="F73" s="448"/>
      <c r="G73" s="448"/>
      <c r="H73" s="448"/>
      <c r="I73" s="449"/>
    </row>
    <row r="74" spans="1:10" ht="31.5" customHeight="1">
      <c r="B74" s="418" t="s">
        <v>266</v>
      </c>
      <c r="C74" s="419" t="s">
        <v>280</v>
      </c>
      <c r="D74" s="362" t="s">
        <v>264</v>
      </c>
      <c r="E74" s="447" t="s">
        <v>281</v>
      </c>
      <c r="F74" s="448"/>
      <c r="G74" s="448"/>
      <c r="H74" s="448"/>
      <c r="I74" s="449"/>
    </row>
    <row r="75" spans="1:10" ht="100.5" customHeight="1">
      <c r="B75" s="418" t="s">
        <v>282</v>
      </c>
      <c r="C75" s="419" t="s">
        <v>283</v>
      </c>
      <c r="D75" s="362" t="s">
        <v>264</v>
      </c>
      <c r="E75" s="447" t="s">
        <v>284</v>
      </c>
      <c r="F75" s="448"/>
      <c r="G75" s="448"/>
      <c r="H75" s="448"/>
      <c r="I75" s="449"/>
    </row>
    <row r="76" spans="1:10" ht="32.25" customHeight="1">
      <c r="B76" s="418" t="s">
        <v>285</v>
      </c>
      <c r="C76" s="419" t="s">
        <v>286</v>
      </c>
      <c r="D76" s="362" t="s">
        <v>264</v>
      </c>
      <c r="E76" s="447" t="s">
        <v>287</v>
      </c>
      <c r="F76" s="448"/>
      <c r="G76" s="448"/>
      <c r="H76" s="448"/>
      <c r="I76" s="449"/>
    </row>
    <row r="77" spans="1:10" ht="32.25" customHeight="1">
      <c r="B77" s="418" t="s">
        <v>288</v>
      </c>
      <c r="C77" s="419"/>
      <c r="D77" s="362"/>
      <c r="E77" s="363"/>
      <c r="F77" s="364"/>
      <c r="G77" s="364"/>
      <c r="H77" s="364"/>
      <c r="I77" s="365"/>
    </row>
    <row r="78" spans="1:10" ht="11.25" customHeight="1" thickBot="1"/>
    <row r="79" spans="1:10" ht="9" customHeight="1">
      <c r="A79" s="366"/>
      <c r="B79" s="366"/>
      <c r="C79" s="366"/>
      <c r="D79" s="366"/>
      <c r="E79" s="366"/>
      <c r="F79" s="367"/>
      <c r="G79" s="367"/>
      <c r="H79" s="367"/>
      <c r="I79" s="367"/>
      <c r="J79" s="366"/>
    </row>
    <row r="80" spans="1:10" s="355" customFormat="1" ht="27.75" customHeight="1">
      <c r="B80" s="461" t="s">
        <v>257</v>
      </c>
      <c r="C80" s="461"/>
      <c r="D80" s="461"/>
      <c r="E80" s="461"/>
      <c r="F80" s="461"/>
      <c r="G80" s="461"/>
      <c r="H80" s="461"/>
      <c r="I80" s="461"/>
    </row>
    <row r="81" spans="2:9" s="355" customFormat="1" ht="3.75" customHeight="1">
      <c r="B81" s="356"/>
      <c r="C81" s="356"/>
      <c r="D81" s="356"/>
      <c r="E81" s="356"/>
      <c r="F81" s="356"/>
      <c r="G81" s="356"/>
      <c r="H81" s="356"/>
      <c r="I81" s="356"/>
    </row>
    <row r="82" spans="2:9" s="355" customFormat="1" ht="27.75" customHeight="1">
      <c r="B82" s="462" t="s">
        <v>69</v>
      </c>
      <c r="C82" s="463"/>
      <c r="D82" s="462" t="s">
        <v>70</v>
      </c>
      <c r="E82" s="463"/>
      <c r="F82" s="357" t="s">
        <v>71</v>
      </c>
      <c r="G82" s="357" t="s">
        <v>72</v>
      </c>
      <c r="H82" s="462" t="s">
        <v>73</v>
      </c>
      <c r="I82" s="463"/>
    </row>
    <row r="83" spans="2:9" s="355" customFormat="1" ht="27.75" customHeight="1">
      <c r="B83" s="464" t="s">
        <v>18</v>
      </c>
      <c r="C83" s="465"/>
      <c r="D83" s="455" t="s">
        <v>258</v>
      </c>
      <c r="E83" s="456"/>
      <c r="F83" s="413" t="s">
        <v>259</v>
      </c>
      <c r="G83" s="413" t="s">
        <v>289</v>
      </c>
      <c r="H83" s="455" t="s">
        <v>277</v>
      </c>
      <c r="I83" s="456"/>
    </row>
    <row r="84" spans="2:9" s="355" customFormat="1" ht="13.5" customHeight="1">
      <c r="B84" s="358"/>
      <c r="C84" s="358"/>
      <c r="D84" s="358"/>
      <c r="E84" s="358"/>
      <c r="F84" s="358"/>
      <c r="G84" s="358"/>
      <c r="H84" s="358"/>
      <c r="I84" s="358"/>
    </row>
    <row r="85" spans="2:9" ht="30.75" customHeight="1">
      <c r="B85" s="457" t="s">
        <v>74</v>
      </c>
      <c r="C85" s="459" t="s">
        <v>75</v>
      </c>
      <c r="D85" s="459" t="s">
        <v>76</v>
      </c>
      <c r="E85" s="466" t="s">
        <v>340</v>
      </c>
      <c r="F85" s="467"/>
      <c r="G85" s="467"/>
      <c r="H85" s="467"/>
      <c r="I85" s="468"/>
    </row>
    <row r="86" spans="2:9" ht="59.25" customHeight="1">
      <c r="B86" s="458"/>
      <c r="C86" s="460"/>
      <c r="D86" s="460"/>
      <c r="E86" s="469"/>
      <c r="F86" s="470"/>
      <c r="G86" s="470"/>
      <c r="H86" s="470"/>
      <c r="I86" s="471"/>
    </row>
    <row r="87" spans="2:9" ht="28.5" customHeight="1">
      <c r="B87" s="416" t="s">
        <v>262</v>
      </c>
      <c r="C87" s="417" t="s">
        <v>290</v>
      </c>
      <c r="D87" s="361" t="s">
        <v>264</v>
      </c>
      <c r="E87" s="447" t="s">
        <v>291</v>
      </c>
      <c r="F87" s="448"/>
      <c r="G87" s="448"/>
      <c r="H87" s="448"/>
      <c r="I87" s="449"/>
    </row>
    <row r="88" spans="2:9" ht="46.5" customHeight="1">
      <c r="B88" s="418" t="s">
        <v>266</v>
      </c>
      <c r="C88" s="419" t="s">
        <v>292</v>
      </c>
      <c r="D88" s="362" t="s">
        <v>264</v>
      </c>
      <c r="E88" s="447" t="s">
        <v>293</v>
      </c>
      <c r="F88" s="448"/>
      <c r="G88" s="448"/>
      <c r="H88" s="448"/>
      <c r="I88" s="449"/>
    </row>
    <row r="89" spans="2:9" ht="46.5" customHeight="1">
      <c r="B89" s="418" t="s">
        <v>269</v>
      </c>
      <c r="C89" s="419" t="s">
        <v>294</v>
      </c>
      <c r="D89" s="362" t="s">
        <v>264</v>
      </c>
      <c r="E89" s="447" t="s">
        <v>295</v>
      </c>
      <c r="F89" s="448"/>
      <c r="G89" s="448"/>
      <c r="H89" s="448"/>
      <c r="I89" s="449"/>
    </row>
    <row r="90" spans="2:9" ht="30" customHeight="1">
      <c r="B90" s="418" t="s">
        <v>296</v>
      </c>
      <c r="C90" s="419"/>
      <c r="D90" s="362"/>
      <c r="E90" s="363"/>
      <c r="F90" s="364"/>
      <c r="G90" s="364"/>
      <c r="H90" s="364"/>
      <c r="I90" s="365"/>
    </row>
    <row r="91" spans="2:9" ht="18.75" customHeight="1">
      <c r="B91" s="368"/>
      <c r="C91" s="369"/>
      <c r="D91" s="370"/>
      <c r="E91" s="371"/>
      <c r="F91" s="371"/>
      <c r="G91" s="371"/>
      <c r="H91" s="371"/>
      <c r="I91" s="371"/>
    </row>
    <row r="92" spans="2:9" ht="17.25" customHeight="1"/>
    <row r="93" spans="2:9" s="355" customFormat="1" ht="27.75" customHeight="1">
      <c r="B93" s="461" t="s">
        <v>257</v>
      </c>
      <c r="C93" s="461"/>
      <c r="D93" s="461"/>
      <c r="E93" s="461"/>
      <c r="F93" s="461"/>
      <c r="G93" s="461"/>
      <c r="H93" s="461"/>
      <c r="I93" s="461"/>
    </row>
    <row r="94" spans="2:9" s="355" customFormat="1" ht="6.75" customHeight="1">
      <c r="B94" s="356"/>
      <c r="C94" s="356"/>
      <c r="D94" s="356"/>
      <c r="E94" s="356"/>
      <c r="F94" s="356"/>
      <c r="G94" s="356"/>
      <c r="H94" s="356"/>
      <c r="I94" s="356"/>
    </row>
    <row r="95" spans="2:9" s="355" customFormat="1" ht="24.75" customHeight="1">
      <c r="B95" s="462" t="s">
        <v>69</v>
      </c>
      <c r="C95" s="463"/>
      <c r="D95" s="462" t="s">
        <v>70</v>
      </c>
      <c r="E95" s="463"/>
      <c r="F95" s="357" t="s">
        <v>71</v>
      </c>
      <c r="G95" s="357" t="s">
        <v>72</v>
      </c>
      <c r="H95" s="462" t="s">
        <v>73</v>
      </c>
      <c r="I95" s="463"/>
    </row>
    <row r="96" spans="2:9" s="355" customFormat="1" ht="24.75" customHeight="1">
      <c r="B96" s="464" t="s">
        <v>18</v>
      </c>
      <c r="C96" s="465"/>
      <c r="D96" s="455" t="s">
        <v>258</v>
      </c>
      <c r="E96" s="456"/>
      <c r="F96" s="413" t="s">
        <v>259</v>
      </c>
      <c r="G96" s="413" t="s">
        <v>297</v>
      </c>
      <c r="H96" s="455" t="s">
        <v>277</v>
      </c>
      <c r="I96" s="456"/>
    </row>
    <row r="97" spans="1:10" s="355" customFormat="1" ht="13.5" customHeight="1">
      <c r="B97" s="358"/>
      <c r="C97" s="358"/>
      <c r="D97" s="358"/>
      <c r="E97" s="358"/>
      <c r="F97" s="358"/>
      <c r="G97" s="358"/>
      <c r="H97" s="358"/>
      <c r="I97" s="358"/>
    </row>
    <row r="98" spans="1:10" ht="30.75" customHeight="1">
      <c r="B98" s="457" t="s">
        <v>74</v>
      </c>
      <c r="C98" s="459" t="s">
        <v>75</v>
      </c>
      <c r="D98" s="459" t="s">
        <v>76</v>
      </c>
      <c r="E98" s="466" t="s">
        <v>341</v>
      </c>
      <c r="F98" s="467"/>
      <c r="G98" s="467"/>
      <c r="H98" s="467"/>
      <c r="I98" s="468"/>
    </row>
    <row r="99" spans="1:10" ht="59.25" customHeight="1">
      <c r="B99" s="458"/>
      <c r="C99" s="460"/>
      <c r="D99" s="460"/>
      <c r="E99" s="469"/>
      <c r="F99" s="470"/>
      <c r="G99" s="470"/>
      <c r="H99" s="470"/>
      <c r="I99" s="471"/>
    </row>
    <row r="100" spans="1:10" ht="68.25" customHeight="1">
      <c r="B100" s="416" t="s">
        <v>262</v>
      </c>
      <c r="C100" s="417" t="s">
        <v>298</v>
      </c>
      <c r="D100" s="361" t="s">
        <v>264</v>
      </c>
      <c r="E100" s="447" t="s">
        <v>299</v>
      </c>
      <c r="F100" s="448"/>
      <c r="G100" s="448"/>
      <c r="H100" s="448"/>
      <c r="I100" s="449"/>
    </row>
    <row r="101" spans="1:10" ht="63.75" customHeight="1">
      <c r="B101" s="416" t="s">
        <v>300</v>
      </c>
      <c r="C101" s="417" t="s">
        <v>283</v>
      </c>
      <c r="D101" s="361" t="s">
        <v>264</v>
      </c>
      <c r="E101" s="447" t="s">
        <v>301</v>
      </c>
      <c r="F101" s="448"/>
      <c r="G101" s="448"/>
      <c r="H101" s="448"/>
      <c r="I101" s="449"/>
    </row>
    <row r="102" spans="1:10" ht="48.75" customHeight="1">
      <c r="B102" s="418" t="s">
        <v>302</v>
      </c>
      <c r="C102" s="419" t="s">
        <v>303</v>
      </c>
      <c r="D102" s="362" t="s">
        <v>264</v>
      </c>
      <c r="E102" s="447" t="s">
        <v>304</v>
      </c>
      <c r="F102" s="448"/>
      <c r="G102" s="448"/>
      <c r="H102" s="448"/>
      <c r="I102" s="449"/>
    </row>
    <row r="103" spans="1:10" ht="27" customHeight="1">
      <c r="B103" s="418" t="s">
        <v>305</v>
      </c>
      <c r="C103" s="419"/>
      <c r="D103" s="362"/>
      <c r="E103" s="363"/>
      <c r="F103" s="364"/>
      <c r="G103" s="364"/>
      <c r="H103" s="364"/>
      <c r="I103" s="365"/>
    </row>
    <row r="104" spans="1:10" ht="11.25" customHeight="1"/>
    <row r="105" spans="1:10" ht="15" customHeight="1" thickBot="1">
      <c r="A105" s="359"/>
      <c r="B105" s="359"/>
      <c r="C105" s="359"/>
      <c r="D105" s="359"/>
      <c r="E105" s="359"/>
      <c r="F105" s="360"/>
      <c r="G105" s="360"/>
      <c r="H105" s="360"/>
      <c r="I105" s="360"/>
      <c r="J105" s="359"/>
    </row>
    <row r="106" spans="1:10" ht="24" customHeight="1">
      <c r="B106" s="461" t="s">
        <v>257</v>
      </c>
      <c r="C106" s="461"/>
      <c r="D106" s="461"/>
      <c r="E106" s="461"/>
      <c r="F106" s="461"/>
      <c r="G106" s="461"/>
      <c r="H106" s="461"/>
      <c r="I106" s="461"/>
    </row>
    <row r="107" spans="1:10" ht="20.25" customHeight="1">
      <c r="B107" s="356"/>
      <c r="C107" s="356"/>
      <c r="D107" s="356"/>
      <c r="E107" s="356"/>
      <c r="F107" s="356"/>
      <c r="G107" s="356"/>
      <c r="H107" s="356"/>
      <c r="I107" s="356"/>
    </row>
    <row r="108" spans="1:10" ht="24.75" customHeight="1">
      <c r="B108" s="462" t="s">
        <v>69</v>
      </c>
      <c r="C108" s="463"/>
      <c r="D108" s="462" t="s">
        <v>70</v>
      </c>
      <c r="E108" s="463"/>
      <c r="F108" s="357" t="s">
        <v>71</v>
      </c>
      <c r="G108" s="357" t="s">
        <v>72</v>
      </c>
      <c r="H108" s="462" t="s">
        <v>73</v>
      </c>
      <c r="I108" s="463"/>
    </row>
    <row r="109" spans="1:10" ht="26.25" customHeight="1">
      <c r="B109" s="464" t="s">
        <v>18</v>
      </c>
      <c r="C109" s="465"/>
      <c r="D109" s="455" t="s">
        <v>258</v>
      </c>
      <c r="E109" s="456"/>
      <c r="F109" s="413" t="s">
        <v>259</v>
      </c>
      <c r="G109" s="413" t="s">
        <v>306</v>
      </c>
      <c r="H109" s="455" t="s">
        <v>277</v>
      </c>
      <c r="I109" s="456"/>
    </row>
    <row r="110" spans="1:10" ht="14.25" customHeight="1">
      <c r="B110" s="358"/>
      <c r="C110" s="358"/>
      <c r="D110" s="358"/>
      <c r="E110" s="358"/>
      <c r="F110" s="358"/>
      <c r="G110" s="358"/>
      <c r="H110" s="358"/>
      <c r="I110" s="358"/>
    </row>
    <row r="111" spans="1:10" ht="56.25" customHeight="1">
      <c r="B111" s="457" t="s">
        <v>74</v>
      </c>
      <c r="C111" s="459" t="s">
        <v>75</v>
      </c>
      <c r="D111" s="459" t="s">
        <v>76</v>
      </c>
      <c r="E111" s="466" t="s">
        <v>342</v>
      </c>
      <c r="F111" s="467"/>
      <c r="G111" s="467"/>
      <c r="H111" s="467"/>
      <c r="I111" s="468"/>
    </row>
    <row r="112" spans="1:10" ht="32.25" customHeight="1">
      <c r="B112" s="458"/>
      <c r="C112" s="460"/>
      <c r="D112" s="460"/>
      <c r="E112" s="469"/>
      <c r="F112" s="470"/>
      <c r="G112" s="470"/>
      <c r="H112" s="470"/>
      <c r="I112" s="471"/>
    </row>
    <row r="113" spans="2:10" ht="42" customHeight="1">
      <c r="B113" s="416" t="s">
        <v>307</v>
      </c>
      <c r="C113" s="417" t="s">
        <v>290</v>
      </c>
      <c r="D113" s="361" t="s">
        <v>264</v>
      </c>
      <c r="E113" s="447" t="s">
        <v>308</v>
      </c>
      <c r="F113" s="448"/>
      <c r="G113" s="448"/>
      <c r="H113" s="448"/>
      <c r="I113" s="449"/>
    </row>
    <row r="114" spans="2:10" ht="36.75" customHeight="1">
      <c r="B114" s="418" t="s">
        <v>309</v>
      </c>
      <c r="C114" s="419" t="s">
        <v>292</v>
      </c>
      <c r="D114" s="362" t="s">
        <v>264</v>
      </c>
      <c r="E114" s="447" t="s">
        <v>310</v>
      </c>
      <c r="F114" s="448"/>
      <c r="G114" s="448"/>
      <c r="H114" s="448"/>
      <c r="I114" s="449"/>
    </row>
    <row r="115" spans="2:10" ht="47.25" customHeight="1">
      <c r="B115" s="418" t="s">
        <v>311</v>
      </c>
      <c r="C115" s="419" t="s">
        <v>312</v>
      </c>
      <c r="D115" s="362" t="s">
        <v>264</v>
      </c>
      <c r="E115" s="447" t="s">
        <v>313</v>
      </c>
      <c r="F115" s="448"/>
      <c r="G115" s="448"/>
      <c r="H115" s="448"/>
      <c r="I115" s="449"/>
    </row>
    <row r="116" spans="2:10" ht="42.75" customHeight="1">
      <c r="B116" s="418" t="s">
        <v>275</v>
      </c>
      <c r="C116" s="419"/>
      <c r="D116" s="362"/>
      <c r="E116" s="363"/>
      <c r="F116" s="364"/>
      <c r="G116" s="364"/>
      <c r="H116" s="364"/>
      <c r="I116" s="365"/>
    </row>
    <row r="117" spans="2:10" ht="15.75" customHeight="1"/>
    <row r="118" spans="2:10" s="355" customFormat="1" ht="26.25" customHeight="1">
      <c r="B118" s="461" t="s">
        <v>257</v>
      </c>
      <c r="C118" s="461"/>
      <c r="D118" s="461"/>
      <c r="E118" s="461"/>
      <c r="F118" s="461"/>
      <c r="G118" s="461"/>
      <c r="H118" s="461"/>
      <c r="I118" s="461"/>
    </row>
    <row r="119" spans="2:10" s="355" customFormat="1" ht="5.25" customHeight="1">
      <c r="B119" s="356"/>
      <c r="C119" s="356"/>
      <c r="D119" s="356"/>
      <c r="E119" s="356"/>
      <c r="F119" s="356"/>
      <c r="G119" s="356"/>
      <c r="H119" s="356"/>
      <c r="I119" s="356"/>
    </row>
    <row r="120" spans="2:10" s="355" customFormat="1" ht="24.75" customHeight="1">
      <c r="B120" s="462" t="s">
        <v>69</v>
      </c>
      <c r="C120" s="463"/>
      <c r="D120" s="462" t="s">
        <v>70</v>
      </c>
      <c r="E120" s="463"/>
      <c r="F120" s="357" t="s">
        <v>71</v>
      </c>
      <c r="G120" s="357" t="s">
        <v>72</v>
      </c>
      <c r="H120" s="462" t="s">
        <v>73</v>
      </c>
      <c r="I120" s="463"/>
    </row>
    <row r="121" spans="2:10" s="355" customFormat="1" ht="24.75" customHeight="1">
      <c r="B121" s="453" t="s">
        <v>18</v>
      </c>
      <c r="C121" s="454"/>
      <c r="D121" s="455" t="s">
        <v>258</v>
      </c>
      <c r="E121" s="456"/>
      <c r="F121" s="413" t="s">
        <v>259</v>
      </c>
      <c r="G121" s="413" t="s">
        <v>314</v>
      </c>
      <c r="H121" s="455" t="s">
        <v>315</v>
      </c>
      <c r="I121" s="456"/>
    </row>
    <row r="122" spans="2:10" s="355" customFormat="1" ht="13.5" customHeight="1">
      <c r="B122" s="358"/>
      <c r="C122" s="358"/>
      <c r="D122" s="358"/>
      <c r="E122" s="358"/>
      <c r="F122" s="358"/>
      <c r="G122" s="358"/>
      <c r="H122" s="358"/>
      <c r="I122" s="358"/>
    </row>
    <row r="123" spans="2:10" ht="30.75" customHeight="1">
      <c r="B123" s="457" t="s">
        <v>74</v>
      </c>
      <c r="C123" s="459" t="s">
        <v>75</v>
      </c>
      <c r="D123" s="459" t="s">
        <v>76</v>
      </c>
      <c r="E123" s="446" t="s">
        <v>343</v>
      </c>
      <c r="F123" s="446"/>
      <c r="G123" s="446"/>
      <c r="H123" s="446"/>
      <c r="I123" s="446"/>
      <c r="J123" s="355"/>
    </row>
    <row r="124" spans="2:10" ht="59.25" customHeight="1">
      <c r="B124" s="458"/>
      <c r="C124" s="460"/>
      <c r="D124" s="460"/>
      <c r="E124" s="446"/>
      <c r="F124" s="446"/>
      <c r="G124" s="446"/>
      <c r="H124" s="446"/>
      <c r="I124" s="446"/>
      <c r="J124" s="355"/>
    </row>
    <row r="125" spans="2:10" ht="83.25" customHeight="1">
      <c r="B125" s="416" t="s">
        <v>307</v>
      </c>
      <c r="C125" s="417" t="s">
        <v>316</v>
      </c>
      <c r="D125" s="361" t="s">
        <v>264</v>
      </c>
      <c r="E125" s="447" t="s">
        <v>317</v>
      </c>
      <c r="F125" s="448"/>
      <c r="G125" s="448"/>
      <c r="H125" s="448"/>
      <c r="I125" s="449"/>
    </row>
    <row r="126" spans="2:10" ht="67.5" customHeight="1">
      <c r="B126" s="418" t="s">
        <v>309</v>
      </c>
      <c r="C126" s="419" t="s">
        <v>318</v>
      </c>
      <c r="D126" s="362" t="s">
        <v>264</v>
      </c>
      <c r="E126" s="447" t="s">
        <v>319</v>
      </c>
      <c r="F126" s="448"/>
      <c r="G126" s="448"/>
      <c r="H126" s="448"/>
      <c r="I126" s="449"/>
    </row>
    <row r="127" spans="2:10" ht="27" customHeight="1">
      <c r="B127" s="424" t="s">
        <v>336</v>
      </c>
      <c r="C127" s="419"/>
      <c r="D127" s="362"/>
      <c r="E127" s="363"/>
      <c r="F127" s="364"/>
      <c r="G127" s="364"/>
      <c r="H127" s="364"/>
      <c r="I127" s="365"/>
    </row>
    <row r="129" spans="1:10" ht="23.25" customHeight="1" thickBot="1"/>
    <row r="130" spans="1:10" ht="23.4">
      <c r="A130" s="385"/>
      <c r="B130" s="450" t="s">
        <v>257</v>
      </c>
      <c r="C130" s="450"/>
      <c r="D130" s="450"/>
      <c r="E130" s="450"/>
      <c r="F130" s="450"/>
      <c r="G130" s="450"/>
      <c r="H130" s="450"/>
      <c r="I130" s="450"/>
      <c r="J130" s="385"/>
    </row>
    <row r="131" spans="1:10" ht="6" customHeight="1">
      <c r="A131" s="372"/>
      <c r="B131" s="373"/>
      <c r="C131" s="373"/>
      <c r="D131" s="373"/>
      <c r="E131" s="373"/>
      <c r="F131" s="373"/>
      <c r="G131" s="373"/>
      <c r="H131" s="373"/>
      <c r="I131" s="373"/>
      <c r="J131" s="372"/>
    </row>
    <row r="132" spans="1:10" ht="24.75" customHeight="1">
      <c r="A132" s="372"/>
      <c r="B132" s="451" t="s">
        <v>69</v>
      </c>
      <c r="C132" s="452"/>
      <c r="D132" s="451" t="s">
        <v>70</v>
      </c>
      <c r="E132" s="452"/>
      <c r="F132" s="374" t="s">
        <v>71</v>
      </c>
      <c r="G132" s="374" t="s">
        <v>72</v>
      </c>
      <c r="H132" s="451" t="s">
        <v>73</v>
      </c>
      <c r="I132" s="452"/>
      <c r="J132" s="372"/>
    </row>
    <row r="133" spans="1:10" ht="24.75" customHeight="1">
      <c r="A133" s="372"/>
      <c r="B133" s="438" t="s">
        <v>18</v>
      </c>
      <c r="C133" s="439"/>
      <c r="D133" s="440" t="s">
        <v>258</v>
      </c>
      <c r="E133" s="441"/>
      <c r="F133" s="414" t="s">
        <v>259</v>
      </c>
      <c r="G133" s="415" t="s">
        <v>320</v>
      </c>
      <c r="H133" s="440" t="s">
        <v>315</v>
      </c>
      <c r="I133" s="441"/>
      <c r="J133" s="372"/>
    </row>
    <row r="134" spans="1:10" ht="16.2">
      <c r="A134" s="372"/>
      <c r="B134" s="375"/>
      <c r="C134" s="375"/>
      <c r="D134" s="375"/>
      <c r="E134" s="375"/>
      <c r="F134" s="375"/>
      <c r="G134" s="375"/>
      <c r="H134" s="375"/>
      <c r="I134" s="375"/>
      <c r="J134" s="372"/>
    </row>
    <row r="135" spans="1:10" ht="31.5" customHeight="1">
      <c r="A135"/>
      <c r="B135" s="442" t="s">
        <v>74</v>
      </c>
      <c r="C135" s="444" t="s">
        <v>75</v>
      </c>
      <c r="D135" s="444" t="s">
        <v>76</v>
      </c>
      <c r="E135" s="446" t="s">
        <v>344</v>
      </c>
      <c r="F135" s="446"/>
      <c r="G135" s="446"/>
      <c r="H135" s="446"/>
      <c r="I135" s="446"/>
      <c r="J135"/>
    </row>
    <row r="136" spans="1:10" ht="59.25" customHeight="1">
      <c r="A136"/>
      <c r="B136" s="443"/>
      <c r="C136" s="445"/>
      <c r="D136" s="445"/>
      <c r="E136" s="446"/>
      <c r="F136" s="446"/>
      <c r="G136" s="446"/>
      <c r="H136" s="446"/>
      <c r="I136" s="446"/>
      <c r="J136"/>
    </row>
    <row r="137" spans="1:10" ht="83.25" customHeight="1">
      <c r="A137"/>
      <c r="B137" s="420" t="s">
        <v>307</v>
      </c>
      <c r="C137" s="421" t="s">
        <v>321</v>
      </c>
      <c r="D137" s="376" t="s">
        <v>264</v>
      </c>
      <c r="E137" s="435" t="s">
        <v>345</v>
      </c>
      <c r="F137" s="436"/>
      <c r="G137" s="436"/>
      <c r="H137" s="436"/>
      <c r="I137" s="437"/>
      <c r="J137"/>
    </row>
    <row r="138" spans="1:10" ht="50.1" customHeight="1">
      <c r="A138"/>
      <c r="B138" s="422" t="s">
        <v>309</v>
      </c>
      <c r="C138" s="423" t="s">
        <v>322</v>
      </c>
      <c r="D138" s="377" t="s">
        <v>264</v>
      </c>
      <c r="E138" s="435" t="s">
        <v>322</v>
      </c>
      <c r="F138" s="436"/>
      <c r="G138" s="436"/>
      <c r="H138" s="436"/>
      <c r="I138" s="437"/>
      <c r="J138"/>
    </row>
    <row r="139" spans="1:10" ht="50.1" customHeight="1">
      <c r="A139"/>
      <c r="B139" s="422" t="s">
        <v>311</v>
      </c>
      <c r="C139" s="423" t="s">
        <v>322</v>
      </c>
      <c r="D139" s="377" t="s">
        <v>264</v>
      </c>
      <c r="E139" s="435" t="s">
        <v>322</v>
      </c>
      <c r="F139" s="436"/>
      <c r="G139" s="436"/>
      <c r="H139" s="436"/>
      <c r="I139" s="437"/>
      <c r="J139"/>
    </row>
    <row r="140" spans="1:10" ht="27" customHeight="1">
      <c r="A140"/>
      <c r="B140" s="422" t="s">
        <v>275</v>
      </c>
      <c r="C140" s="423"/>
      <c r="D140" s="377"/>
      <c r="E140" s="378"/>
      <c r="F140" s="379"/>
      <c r="G140" s="379"/>
      <c r="H140" s="379"/>
      <c r="I140" s="380"/>
      <c r="J140"/>
    </row>
    <row r="141" spans="1:10">
      <c r="A141"/>
      <c r="B141"/>
      <c r="C141"/>
      <c r="D141"/>
      <c r="E141"/>
      <c r="F141" s="381"/>
      <c r="G141" s="381"/>
      <c r="H141" s="381"/>
      <c r="I141" s="381"/>
      <c r="J141"/>
    </row>
  </sheetData>
  <mergeCells count="177">
    <mergeCell ref="B4:I4"/>
    <mergeCell ref="B6:C6"/>
    <mergeCell ref="D6:E6"/>
    <mergeCell ref="H6:I6"/>
    <mergeCell ref="B7:C7"/>
    <mergeCell ref="D7:E7"/>
    <mergeCell ref="H7:I7"/>
    <mergeCell ref="B9:B10"/>
    <mergeCell ref="C9:C10"/>
    <mergeCell ref="D9:D10"/>
    <mergeCell ref="E9:I10"/>
    <mergeCell ref="B11:B12"/>
    <mergeCell ref="C11:C12"/>
    <mergeCell ref="D11:D12"/>
    <mergeCell ref="E11:I11"/>
    <mergeCell ref="E12:I12"/>
    <mergeCell ref="B13:B14"/>
    <mergeCell ref="C13:C14"/>
    <mergeCell ref="D13:D14"/>
    <mergeCell ref="E13:I13"/>
    <mergeCell ref="E14:I14"/>
    <mergeCell ref="B15:B16"/>
    <mergeCell ref="C15:C16"/>
    <mergeCell ref="D15:D16"/>
    <mergeCell ref="E15:I15"/>
    <mergeCell ref="E16:I16"/>
    <mergeCell ref="B23:I23"/>
    <mergeCell ref="B25:C25"/>
    <mergeCell ref="D25:E25"/>
    <mergeCell ref="H25:I25"/>
    <mergeCell ref="B26:C26"/>
    <mergeCell ref="D26:E26"/>
    <mergeCell ref="H26:I26"/>
    <mergeCell ref="B17:B18"/>
    <mergeCell ref="C17:C18"/>
    <mergeCell ref="D17:D18"/>
    <mergeCell ref="E17:I17"/>
    <mergeCell ref="E18:I18"/>
    <mergeCell ref="B19:B20"/>
    <mergeCell ref="C19:C20"/>
    <mergeCell ref="D19:D20"/>
    <mergeCell ref="E19:I19"/>
    <mergeCell ref="E20:I20"/>
    <mergeCell ref="B28:B29"/>
    <mergeCell ref="C28:C29"/>
    <mergeCell ref="D28:D29"/>
    <mergeCell ref="E28:I29"/>
    <mergeCell ref="B30:B31"/>
    <mergeCell ref="C30:C31"/>
    <mergeCell ref="D30:D31"/>
    <mergeCell ref="E30:I30"/>
    <mergeCell ref="E31:I31"/>
    <mergeCell ref="B39:C39"/>
    <mergeCell ref="D39:E39"/>
    <mergeCell ref="H39:I39"/>
    <mergeCell ref="B40:C40"/>
    <mergeCell ref="D40:E40"/>
    <mergeCell ref="H40:I40"/>
    <mergeCell ref="B32:B33"/>
    <mergeCell ref="C32:C33"/>
    <mergeCell ref="D32:D33"/>
    <mergeCell ref="E32:I32"/>
    <mergeCell ref="E33:I33"/>
    <mergeCell ref="B37:I37"/>
    <mergeCell ref="B42:B43"/>
    <mergeCell ref="C42:C43"/>
    <mergeCell ref="D42:D43"/>
    <mergeCell ref="E42:I43"/>
    <mergeCell ref="B44:B45"/>
    <mergeCell ref="C44:C45"/>
    <mergeCell ref="D44:D45"/>
    <mergeCell ref="E44:I44"/>
    <mergeCell ref="E45:I45"/>
    <mergeCell ref="B54:C54"/>
    <mergeCell ref="D54:E54"/>
    <mergeCell ref="H54:I54"/>
    <mergeCell ref="B55:C55"/>
    <mergeCell ref="D55:E55"/>
    <mergeCell ref="H55:I55"/>
    <mergeCell ref="B46:B47"/>
    <mergeCell ref="C46:C47"/>
    <mergeCell ref="D46:D47"/>
    <mergeCell ref="E46:I46"/>
    <mergeCell ref="E47:I47"/>
    <mergeCell ref="B52:I52"/>
    <mergeCell ref="E61:I61"/>
    <mergeCell ref="E62:I62"/>
    <mergeCell ref="B66:I66"/>
    <mergeCell ref="B68:C68"/>
    <mergeCell ref="D68:E68"/>
    <mergeCell ref="H68:I68"/>
    <mergeCell ref="B57:B58"/>
    <mergeCell ref="C57:C58"/>
    <mergeCell ref="D57:D58"/>
    <mergeCell ref="E57:I58"/>
    <mergeCell ref="E59:I59"/>
    <mergeCell ref="E60:I60"/>
    <mergeCell ref="E73:I73"/>
    <mergeCell ref="E74:I74"/>
    <mergeCell ref="E75:I75"/>
    <mergeCell ref="E76:I76"/>
    <mergeCell ref="B80:I80"/>
    <mergeCell ref="B82:C82"/>
    <mergeCell ref="D82:E82"/>
    <mergeCell ref="H82:I82"/>
    <mergeCell ref="B69:C69"/>
    <mergeCell ref="D69:E69"/>
    <mergeCell ref="H69:I69"/>
    <mergeCell ref="B71:B72"/>
    <mergeCell ref="C71:C72"/>
    <mergeCell ref="D71:D72"/>
    <mergeCell ref="E71:I72"/>
    <mergeCell ref="E87:I87"/>
    <mergeCell ref="E88:I88"/>
    <mergeCell ref="E89:I89"/>
    <mergeCell ref="B93:I93"/>
    <mergeCell ref="B95:C95"/>
    <mergeCell ref="D95:E95"/>
    <mergeCell ref="H95:I95"/>
    <mergeCell ref="B83:C83"/>
    <mergeCell ref="D83:E83"/>
    <mergeCell ref="H83:I83"/>
    <mergeCell ref="B85:B86"/>
    <mergeCell ref="C85:C86"/>
    <mergeCell ref="D85:D86"/>
    <mergeCell ref="E85:I86"/>
    <mergeCell ref="E100:I100"/>
    <mergeCell ref="E101:I101"/>
    <mergeCell ref="E102:I102"/>
    <mergeCell ref="B106:I106"/>
    <mergeCell ref="B108:C108"/>
    <mergeCell ref="D108:E108"/>
    <mergeCell ref="H108:I108"/>
    <mergeCell ref="B96:C96"/>
    <mergeCell ref="D96:E96"/>
    <mergeCell ref="H96:I96"/>
    <mergeCell ref="B98:B99"/>
    <mergeCell ref="C98:C99"/>
    <mergeCell ref="D98:D99"/>
    <mergeCell ref="E98:I99"/>
    <mergeCell ref="E113:I113"/>
    <mergeCell ref="E114:I114"/>
    <mergeCell ref="E115:I115"/>
    <mergeCell ref="B118:I118"/>
    <mergeCell ref="B120:C120"/>
    <mergeCell ref="D120:E120"/>
    <mergeCell ref="H120:I120"/>
    <mergeCell ref="B109:C109"/>
    <mergeCell ref="D109:E109"/>
    <mergeCell ref="H109:I109"/>
    <mergeCell ref="B111:B112"/>
    <mergeCell ref="C111:C112"/>
    <mergeCell ref="D111:D112"/>
    <mergeCell ref="E111:I112"/>
    <mergeCell ref="E125:I125"/>
    <mergeCell ref="E126:I126"/>
    <mergeCell ref="B130:I130"/>
    <mergeCell ref="B132:C132"/>
    <mergeCell ref="D132:E132"/>
    <mergeCell ref="H132:I132"/>
    <mergeCell ref="B121:C121"/>
    <mergeCell ref="D121:E121"/>
    <mergeCell ref="H121:I121"/>
    <mergeCell ref="B123:B124"/>
    <mergeCell ref="C123:C124"/>
    <mergeCell ref="D123:D124"/>
    <mergeCell ref="E123:I124"/>
    <mergeCell ref="E137:I137"/>
    <mergeCell ref="E138:I138"/>
    <mergeCell ref="E139:I139"/>
    <mergeCell ref="B133:C133"/>
    <mergeCell ref="D133:E133"/>
    <mergeCell ref="H133:I133"/>
    <mergeCell ref="B135:B136"/>
    <mergeCell ref="C135:C136"/>
    <mergeCell ref="D135:D136"/>
    <mergeCell ref="E135:I136"/>
  </mergeCells>
  <phoneticPr fontId="10"/>
  <dataValidations count="4">
    <dataValidation type="list" allowBlank="1" showInputMessage="1" showErrorMessage="1" sqref="G83 G96 G121 G55 G69 G109" xr:uid="{96B5F7C9-8075-495D-8959-53132526B023}">
      <formula1>"耐震補強工事,非構造部材の耐震対策,防災機能強化,バリアフリー化,アスベスト対策工事,エコキャンパス推進事業"</formula1>
    </dataValidation>
    <dataValidation type="list" allowBlank="1" showInputMessage="1" showErrorMessage="1" sqref="G7 G26 G40" xr:uid="{B87BAD4D-CCA3-4623-B89A-0288A0E74ACC}">
      <formula1>"情報処理関係設備,教育装置,情報通信ネットワーク装置"</formula1>
    </dataValidation>
    <dataValidation showDropDown="1" showInputMessage="1" showErrorMessage="1" sqref="H7:I7 H26:I26 H40:I40 H83:I83 H96:I96 H121:I121 H55:I55 H69:I69 H109:I109 H133:I133" xr:uid="{938EB675-3EF2-4208-B321-B40E6871B4E0}"/>
    <dataValidation type="list" allowBlank="1" showInputMessage="1" showErrorMessage="1" sqref="G133" xr:uid="{7C61E2E7-CE9D-451D-B3CC-EFBA1C5A8ED1}">
      <formula1>"施設環境改善整備事業"</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rowBreaks count="5" manualBreakCount="5">
    <brk id="21" max="9" man="1"/>
    <brk id="48" max="9" man="1"/>
    <brk id="64" max="9" man="1"/>
    <brk id="91" max="9" man="1"/>
    <brk id="117" max="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657B-4A7D-42F1-98D6-FE62A542026F}">
  <sheetPr>
    <tabColor rgb="FF00B0F0"/>
    <pageSetUpPr fitToPage="1"/>
  </sheetPr>
  <dimension ref="A1:J33"/>
  <sheetViews>
    <sheetView showZeros="0" view="pageBreakPreview" zoomScale="80" zoomScaleNormal="85" zoomScaleSheetLayoutView="80" workbookViewId="0">
      <selection activeCell="C10" sqref="C10:G10"/>
    </sheetView>
  </sheetViews>
  <sheetFormatPr defaultColWidth="9" defaultRowHeight="13.2"/>
  <cols>
    <col min="1" max="1" width="15.77734375" style="5" bestFit="1" customWidth="1"/>
    <col min="2" max="2" width="12.44140625" style="5" bestFit="1" customWidth="1"/>
    <col min="3" max="3" width="12.88671875" style="5" customWidth="1"/>
    <col min="4" max="4" width="3.77734375" style="5" bestFit="1" customWidth="1"/>
    <col min="5" max="5" width="12.44140625" style="5" bestFit="1" customWidth="1"/>
    <col min="6" max="6" width="12.88671875" style="5" customWidth="1"/>
    <col min="7" max="7" width="3.77734375" style="5" bestFit="1" customWidth="1"/>
    <col min="8" max="8" width="10.21875" style="5" bestFit="1" customWidth="1"/>
    <col min="9" max="9" width="12.88671875" style="5" customWidth="1"/>
    <col min="10" max="10" width="3.44140625" style="24" bestFit="1" customWidth="1"/>
    <col min="11" max="16384" width="9" style="5"/>
  </cols>
  <sheetData>
    <row r="1" spans="1:10" ht="24.75" customHeight="1">
      <c r="G1" s="527" t="s">
        <v>323</v>
      </c>
      <c r="H1" s="527"/>
      <c r="I1" s="527"/>
      <c r="J1" s="527"/>
    </row>
    <row r="2" spans="1:10" ht="24.75" customHeight="1">
      <c r="A2" s="528" t="s">
        <v>53</v>
      </c>
      <c r="B2" s="528"/>
      <c r="C2" s="528"/>
      <c r="D2" s="528"/>
      <c r="E2" s="528"/>
      <c r="F2" s="528"/>
      <c r="G2" s="528"/>
      <c r="H2" s="528"/>
      <c r="I2" s="528"/>
      <c r="J2" s="528"/>
    </row>
    <row r="3" spans="1:10" ht="13.8" thickBot="1">
      <c r="H3" s="6"/>
      <c r="I3" s="529"/>
      <c r="J3" s="529"/>
    </row>
    <row r="4" spans="1:10" ht="34.5" customHeight="1">
      <c r="A4" s="382" t="s">
        <v>324</v>
      </c>
      <c r="B4" s="530" t="s">
        <v>325</v>
      </c>
      <c r="C4" s="531"/>
      <c r="D4" s="531"/>
      <c r="E4" s="532"/>
      <c r="F4" s="383" t="s">
        <v>3</v>
      </c>
      <c r="G4" s="533" t="s">
        <v>326</v>
      </c>
      <c r="H4" s="534"/>
      <c r="I4" s="534"/>
      <c r="J4" s="535"/>
    </row>
    <row r="5" spans="1:10" ht="34.5" customHeight="1">
      <c r="A5" s="7" t="s">
        <v>0</v>
      </c>
      <c r="B5" s="536" t="s">
        <v>153</v>
      </c>
      <c r="C5" s="537"/>
      <c r="D5" s="537"/>
      <c r="E5" s="537"/>
      <c r="F5" s="537"/>
      <c r="G5" s="537"/>
      <c r="H5" s="537"/>
      <c r="I5" s="537"/>
      <c r="J5" s="538"/>
    </row>
    <row r="6" spans="1:10" ht="34.5" customHeight="1" thickBot="1">
      <c r="A6" s="8" t="s">
        <v>1</v>
      </c>
      <c r="B6" s="539"/>
      <c r="C6" s="540"/>
      <c r="D6" s="540"/>
      <c r="E6" s="540"/>
      <c r="F6" s="540"/>
      <c r="G6" s="540"/>
      <c r="H6" s="540"/>
      <c r="I6" s="540"/>
      <c r="J6" s="541"/>
    </row>
    <row r="7" spans="1:10" ht="34.5" customHeight="1" thickTop="1">
      <c r="A7" s="9" t="s">
        <v>54</v>
      </c>
      <c r="B7" s="542"/>
      <c r="C7" s="543"/>
      <c r="D7" s="543"/>
      <c r="E7" s="544"/>
      <c r="F7" s="545" t="s">
        <v>55</v>
      </c>
      <c r="G7" s="546"/>
      <c r="H7" s="547" t="s">
        <v>327</v>
      </c>
      <c r="I7" s="548"/>
      <c r="J7" s="549"/>
    </row>
    <row r="8" spans="1:10" ht="34.5" customHeight="1">
      <c r="A8" s="10" t="s">
        <v>56</v>
      </c>
      <c r="B8" s="11" t="s">
        <v>57</v>
      </c>
      <c r="C8" s="518" t="s">
        <v>328</v>
      </c>
      <c r="D8" s="518"/>
      <c r="E8" s="518"/>
      <c r="F8" s="518"/>
      <c r="G8" s="519"/>
      <c r="H8" s="11" t="s">
        <v>58</v>
      </c>
      <c r="I8" s="384" t="s">
        <v>329</v>
      </c>
      <c r="J8" s="13" t="s">
        <v>2</v>
      </c>
    </row>
    <row r="9" spans="1:10" ht="34.5" customHeight="1">
      <c r="A9" s="10" t="s">
        <v>59</v>
      </c>
      <c r="B9" s="11" t="s">
        <v>57</v>
      </c>
      <c r="C9" s="518" t="s">
        <v>330</v>
      </c>
      <c r="D9" s="518"/>
      <c r="E9" s="518"/>
      <c r="F9" s="518"/>
      <c r="G9" s="519"/>
      <c r="H9" s="11" t="s">
        <v>58</v>
      </c>
      <c r="I9" s="384" t="s">
        <v>329</v>
      </c>
      <c r="J9" s="13" t="s">
        <v>2</v>
      </c>
    </row>
    <row r="10" spans="1:10" ht="34.5" customHeight="1">
      <c r="A10" s="10" t="s">
        <v>60</v>
      </c>
      <c r="B10" s="11" t="s">
        <v>57</v>
      </c>
      <c r="C10" s="518" t="s">
        <v>331</v>
      </c>
      <c r="D10" s="518"/>
      <c r="E10" s="518"/>
      <c r="F10" s="518"/>
      <c r="G10" s="519"/>
      <c r="H10" s="11" t="s">
        <v>58</v>
      </c>
      <c r="I10" s="384" t="s">
        <v>329</v>
      </c>
      <c r="J10" s="13" t="s">
        <v>2</v>
      </c>
    </row>
    <row r="11" spans="1:10" ht="34.5" customHeight="1">
      <c r="A11" s="10" t="s">
        <v>61</v>
      </c>
      <c r="B11" s="11" t="s">
        <v>57</v>
      </c>
      <c r="C11" s="520"/>
      <c r="D11" s="520"/>
      <c r="E11" s="520"/>
      <c r="F11" s="520"/>
      <c r="G11" s="521"/>
      <c r="H11" s="11" t="s">
        <v>58</v>
      </c>
      <c r="I11" s="12"/>
      <c r="J11" s="13" t="s">
        <v>2</v>
      </c>
    </row>
    <row r="12" spans="1:10" ht="34.5" customHeight="1">
      <c r="A12" s="10" t="s">
        <v>62</v>
      </c>
      <c r="B12" s="11" t="s">
        <v>57</v>
      </c>
      <c r="C12" s="520"/>
      <c r="D12" s="520"/>
      <c r="E12" s="520"/>
      <c r="F12" s="520"/>
      <c r="G12" s="521"/>
      <c r="H12" s="11" t="s">
        <v>58</v>
      </c>
      <c r="I12" s="12"/>
      <c r="J12" s="13" t="s">
        <v>2</v>
      </c>
    </row>
    <row r="13" spans="1:10" ht="35.25" customHeight="1" thickBot="1">
      <c r="A13" s="10" t="s">
        <v>63</v>
      </c>
      <c r="B13" s="14" t="s">
        <v>57</v>
      </c>
      <c r="C13" s="520"/>
      <c r="D13" s="520"/>
      <c r="E13" s="520"/>
      <c r="F13" s="520"/>
      <c r="G13" s="521"/>
      <c r="H13" s="14" t="s">
        <v>58</v>
      </c>
      <c r="I13" s="15"/>
      <c r="J13" s="16" t="s">
        <v>2</v>
      </c>
    </row>
    <row r="14" spans="1:10" ht="35.25" customHeight="1" thickTop="1">
      <c r="A14" s="17" t="s">
        <v>64</v>
      </c>
      <c r="B14" s="522"/>
      <c r="C14" s="522"/>
      <c r="D14" s="522"/>
      <c r="E14" s="522"/>
      <c r="F14" s="522"/>
      <c r="G14" s="522"/>
      <c r="H14" s="522"/>
      <c r="I14" s="522"/>
      <c r="J14" s="523"/>
    </row>
    <row r="15" spans="1:10" ht="34.5" customHeight="1">
      <c r="A15" s="524" t="s">
        <v>332</v>
      </c>
      <c r="B15" s="525"/>
      <c r="C15" s="525"/>
      <c r="D15" s="525"/>
      <c r="E15" s="525"/>
      <c r="F15" s="525"/>
      <c r="G15" s="525"/>
      <c r="H15" s="525"/>
      <c r="I15" s="525"/>
      <c r="J15" s="526"/>
    </row>
    <row r="16" spans="1:10" ht="34.5" customHeight="1">
      <c r="A16" s="524"/>
      <c r="B16" s="525"/>
      <c r="C16" s="525"/>
      <c r="D16" s="525"/>
      <c r="E16" s="525"/>
      <c r="F16" s="525"/>
      <c r="G16" s="525"/>
      <c r="H16" s="525"/>
      <c r="I16" s="525"/>
      <c r="J16" s="526"/>
    </row>
    <row r="17" spans="1:10" ht="34.5" customHeight="1">
      <c r="A17" s="524"/>
      <c r="B17" s="525"/>
      <c r="C17" s="525"/>
      <c r="D17" s="525"/>
      <c r="E17" s="525"/>
      <c r="F17" s="525"/>
      <c r="G17" s="525"/>
      <c r="H17" s="525"/>
      <c r="I17" s="525"/>
      <c r="J17" s="526"/>
    </row>
    <row r="18" spans="1:10" ht="34.5" customHeight="1">
      <c r="A18" s="524"/>
      <c r="B18" s="525"/>
      <c r="C18" s="525"/>
      <c r="D18" s="525"/>
      <c r="E18" s="525"/>
      <c r="F18" s="525"/>
      <c r="G18" s="525"/>
      <c r="H18" s="525"/>
      <c r="I18" s="525"/>
      <c r="J18" s="526"/>
    </row>
    <row r="19" spans="1:10" ht="34.5" customHeight="1">
      <c r="A19" s="524"/>
      <c r="B19" s="525"/>
      <c r="C19" s="525"/>
      <c r="D19" s="525"/>
      <c r="E19" s="525"/>
      <c r="F19" s="525"/>
      <c r="G19" s="525"/>
      <c r="H19" s="525"/>
      <c r="I19" s="525"/>
      <c r="J19" s="526"/>
    </row>
    <row r="20" spans="1:10" ht="34.5" customHeight="1">
      <c r="A20" s="524"/>
      <c r="B20" s="525"/>
      <c r="C20" s="525"/>
      <c r="D20" s="525"/>
      <c r="E20" s="525"/>
      <c r="F20" s="525"/>
      <c r="G20" s="525"/>
      <c r="H20" s="525"/>
      <c r="I20" s="525"/>
      <c r="J20" s="526"/>
    </row>
    <row r="21" spans="1:10" ht="35.25" customHeight="1">
      <c r="A21" s="508" t="s">
        <v>65</v>
      </c>
      <c r="B21" s="509"/>
      <c r="C21" s="509"/>
      <c r="D21" s="509"/>
      <c r="E21" s="509"/>
      <c r="F21" s="509"/>
      <c r="G21" s="509"/>
      <c r="H21" s="509"/>
      <c r="I21" s="509"/>
      <c r="J21" s="510"/>
    </row>
    <row r="22" spans="1:10" ht="35.25" customHeight="1">
      <c r="A22" s="18"/>
      <c r="B22" s="6" t="s">
        <v>66</v>
      </c>
      <c r="C22" s="19"/>
      <c r="D22" s="20" t="s">
        <v>2</v>
      </c>
      <c r="E22" s="6" t="s">
        <v>67</v>
      </c>
      <c r="F22" s="21"/>
      <c r="G22" s="20" t="s">
        <v>2</v>
      </c>
      <c r="H22" s="6" t="s">
        <v>68</v>
      </c>
      <c r="I22" s="22">
        <f>F22-C22</f>
        <v>0</v>
      </c>
      <c r="J22" s="23" t="s">
        <v>2</v>
      </c>
    </row>
    <row r="23" spans="1:10" ht="34.5" customHeight="1">
      <c r="A23" s="511"/>
      <c r="B23" s="512"/>
      <c r="C23" s="512"/>
      <c r="D23" s="512"/>
      <c r="E23" s="512"/>
      <c r="F23" s="512"/>
      <c r="G23" s="512"/>
      <c r="H23" s="512"/>
      <c r="I23" s="512"/>
      <c r="J23" s="513"/>
    </row>
    <row r="24" spans="1:10" ht="34.5" customHeight="1">
      <c r="A24" s="514"/>
      <c r="B24" s="512"/>
      <c r="C24" s="512"/>
      <c r="D24" s="512"/>
      <c r="E24" s="512"/>
      <c r="F24" s="512"/>
      <c r="G24" s="512"/>
      <c r="H24" s="512"/>
      <c r="I24" s="512"/>
      <c r="J24" s="513"/>
    </row>
    <row r="25" spans="1:10" ht="34.5" customHeight="1">
      <c r="A25" s="514"/>
      <c r="B25" s="512"/>
      <c r="C25" s="512"/>
      <c r="D25" s="512"/>
      <c r="E25" s="512"/>
      <c r="F25" s="512"/>
      <c r="G25" s="512"/>
      <c r="H25" s="512"/>
      <c r="I25" s="512"/>
      <c r="J25" s="513"/>
    </row>
    <row r="26" spans="1:10" ht="34.5" customHeight="1">
      <c r="A26" s="514"/>
      <c r="B26" s="512"/>
      <c r="C26" s="512"/>
      <c r="D26" s="512"/>
      <c r="E26" s="512"/>
      <c r="F26" s="512"/>
      <c r="G26" s="512"/>
      <c r="H26" s="512"/>
      <c r="I26" s="512"/>
      <c r="J26" s="513"/>
    </row>
    <row r="27" spans="1:10" ht="34.5" customHeight="1">
      <c r="A27" s="514"/>
      <c r="B27" s="512"/>
      <c r="C27" s="512"/>
      <c r="D27" s="512"/>
      <c r="E27" s="512"/>
      <c r="F27" s="512"/>
      <c r="G27" s="512"/>
      <c r="H27" s="512"/>
      <c r="I27" s="512"/>
      <c r="J27" s="513"/>
    </row>
    <row r="28" spans="1:10" ht="34.5" customHeight="1" thickBot="1">
      <c r="A28" s="515"/>
      <c r="B28" s="516"/>
      <c r="C28" s="516"/>
      <c r="D28" s="516"/>
      <c r="E28" s="516"/>
      <c r="F28" s="516"/>
      <c r="G28" s="516"/>
      <c r="H28" s="516"/>
      <c r="I28" s="516"/>
      <c r="J28" s="517"/>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0"/>
  <dataValidations count="1">
    <dataValidation type="list" allowBlank="1" showInputMessage="1" showErrorMessage="1" sqref="H7:J7" xr:uid="{235F9492-8F24-404E-BE3D-BC10A148B6BF}">
      <formula1>"納入業者,施工業者,設計業者,耐震診断業者,耐震点検業者,調査分析業者,耐震診断業者及び設計業者,設計業者及び施工業者,耐震診断業者及び施工業者,耐震診断業者・設計業者・施工業者,耐震点検業者及び設計業者,耐震点検業者及び施工業者,耐震点検業者・設計業者・施工業者,調査分析業者及び設計業者,調査分析業者及び施工業者,調査分析業者・設計業者・施工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C030-7055-4B31-B2EB-61D3070E0315}">
  <sheetPr codeName="Sheet14">
    <tabColor rgb="FF00B0F0"/>
    <pageSetUpPr fitToPage="1"/>
  </sheetPr>
  <dimension ref="A1:W222"/>
  <sheetViews>
    <sheetView tabSelected="1" view="pageBreakPreview" zoomScale="70" zoomScaleNormal="70" zoomScaleSheetLayoutView="70" workbookViewId="0">
      <selection activeCell="S10" sqref="S10"/>
    </sheetView>
  </sheetViews>
  <sheetFormatPr defaultColWidth="9" defaultRowHeight="13.2" outlineLevelRow="1"/>
  <cols>
    <col min="1" max="1" width="1.77734375" style="91" customWidth="1"/>
    <col min="2" max="2" width="5.109375" style="91" customWidth="1"/>
    <col min="3" max="3" width="17.6640625" style="91" customWidth="1"/>
    <col min="4" max="4" width="7.88671875" style="91" customWidth="1"/>
    <col min="5" max="15" width="12.6640625" style="91" customWidth="1"/>
    <col min="16" max="16" width="10.77734375" style="91" customWidth="1"/>
    <col min="17" max="17" width="7.88671875" style="91" customWidth="1"/>
    <col min="18" max="16384" width="9" style="91"/>
  </cols>
  <sheetData>
    <row r="1" spans="2:20" ht="17.25" customHeight="1">
      <c r="B1" s="87" t="s">
        <v>117</v>
      </c>
      <c r="C1" s="87"/>
      <c r="D1" s="88"/>
      <c r="E1" s="89"/>
      <c r="F1" s="89"/>
      <c r="G1" s="89"/>
      <c r="H1" s="89"/>
      <c r="I1" s="90"/>
    </row>
    <row r="2" spans="2:20" ht="20.25" customHeight="1">
      <c r="B2" s="87" t="s">
        <v>118</v>
      </c>
      <c r="C2" s="87"/>
      <c r="D2" s="88"/>
      <c r="E2" s="89"/>
      <c r="F2" s="89"/>
      <c r="G2" s="89"/>
      <c r="H2" s="89"/>
      <c r="I2" s="90"/>
    </row>
    <row r="3" spans="2:20" ht="17.25" customHeight="1">
      <c r="B3" s="687" t="s">
        <v>346</v>
      </c>
      <c r="C3" s="687"/>
      <c r="D3" s="687"/>
      <c r="E3" s="687"/>
      <c r="F3" s="687"/>
      <c r="G3" s="687"/>
      <c r="H3" s="687"/>
      <c r="I3" s="92"/>
    </row>
    <row r="4" spans="2:20" s="97" customFormat="1">
      <c r="B4" s="93"/>
      <c r="C4" s="94"/>
      <c r="D4" s="94"/>
      <c r="E4" s="95"/>
      <c r="F4" s="95"/>
      <c r="G4" s="95"/>
      <c r="H4" s="95"/>
      <c r="I4" s="96"/>
      <c r="R4"/>
      <c r="S4"/>
      <c r="T4"/>
    </row>
    <row r="5" spans="2:20" s="97" customFormat="1">
      <c r="B5" s="93"/>
      <c r="C5" s="94"/>
      <c r="D5" s="94"/>
      <c r="E5" s="95"/>
      <c r="F5" s="95"/>
      <c r="G5" s="95"/>
      <c r="H5" s="95"/>
      <c r="I5" s="96"/>
      <c r="R5"/>
      <c r="S5"/>
      <c r="T5"/>
    </row>
    <row r="6" spans="2:20" s="97" customFormat="1" ht="13.5" customHeight="1">
      <c r="B6" s="93"/>
      <c r="C6" s="94"/>
      <c r="D6" s="94"/>
      <c r="E6" s="95"/>
      <c r="F6" s="95"/>
      <c r="G6" s="95"/>
      <c r="H6" s="95"/>
      <c r="I6" s="96"/>
      <c r="R6"/>
      <c r="S6"/>
      <c r="T6"/>
    </row>
    <row r="7" spans="2:20" s="97" customFormat="1" ht="13.5" customHeight="1">
      <c r="B7" s="93"/>
      <c r="C7" s="94"/>
      <c r="D7" s="94"/>
      <c r="E7" s="95"/>
      <c r="F7" s="95"/>
      <c r="G7" s="95"/>
      <c r="H7" s="95"/>
      <c r="I7" s="96"/>
      <c r="R7"/>
      <c r="S7"/>
      <c r="T7"/>
    </row>
    <row r="8" spans="2:20" s="97" customFormat="1">
      <c r="B8" s="93"/>
      <c r="C8" s="94"/>
      <c r="D8" s="94"/>
      <c r="E8" s="95"/>
      <c r="F8" s="95"/>
      <c r="G8" s="95"/>
      <c r="H8" s="95"/>
      <c r="I8" s="96"/>
      <c r="R8"/>
      <c r="S8"/>
      <c r="T8"/>
    </row>
    <row r="9" spans="2:20" s="97" customFormat="1">
      <c r="B9" s="93"/>
      <c r="C9" s="94"/>
      <c r="D9" s="94"/>
      <c r="E9" s="95"/>
      <c r="F9" s="95"/>
      <c r="G9" s="95"/>
      <c r="H9" s="95"/>
      <c r="I9" s="96"/>
      <c r="R9"/>
      <c r="S9"/>
      <c r="T9"/>
    </row>
    <row r="10" spans="2:20" s="97" customFormat="1">
      <c r="B10" s="93"/>
      <c r="C10" s="94"/>
      <c r="D10" s="94"/>
      <c r="E10" s="95"/>
      <c r="F10" s="95"/>
      <c r="G10" s="95"/>
      <c r="H10" s="95"/>
      <c r="I10" s="96"/>
      <c r="R10"/>
      <c r="S10"/>
      <c r="T10"/>
    </row>
    <row r="11" spans="2:20" s="97" customFormat="1">
      <c r="B11" s="93"/>
      <c r="C11" s="94"/>
      <c r="D11" s="94"/>
      <c r="E11" s="95"/>
      <c r="F11" s="95"/>
      <c r="G11" s="95"/>
      <c r="H11" s="95"/>
      <c r="I11" s="96"/>
      <c r="R11"/>
      <c r="S11"/>
      <c r="T11"/>
    </row>
    <row r="12" spans="2:20" s="97" customFormat="1">
      <c r="B12" s="93"/>
      <c r="C12" s="94"/>
      <c r="D12" s="94"/>
      <c r="E12" s="95"/>
      <c r="F12" s="95"/>
      <c r="G12" s="95"/>
      <c r="H12" s="95"/>
      <c r="I12" s="96"/>
      <c r="R12"/>
      <c r="S12"/>
      <c r="T12"/>
    </row>
    <row r="13" spans="2:20" s="97" customFormat="1">
      <c r="B13" s="93"/>
      <c r="C13" s="94"/>
      <c r="D13" s="94"/>
      <c r="E13" s="95"/>
      <c r="F13" s="95"/>
      <c r="G13" s="95"/>
      <c r="H13" s="95"/>
      <c r="I13" s="96"/>
      <c r="R13"/>
      <c r="S13"/>
      <c r="T13"/>
    </row>
    <row r="14" spans="2:20" s="97" customFormat="1">
      <c r="B14" s="93"/>
      <c r="C14" s="94"/>
      <c r="D14" s="94"/>
      <c r="E14" s="95"/>
      <c r="F14" s="95"/>
      <c r="G14" s="95"/>
      <c r="H14" s="95"/>
      <c r="I14" s="96"/>
    </row>
    <row r="15" spans="2:20" s="97" customFormat="1">
      <c r="B15" s="93"/>
      <c r="C15" s="94"/>
      <c r="D15" s="94"/>
      <c r="E15" s="95"/>
      <c r="F15" s="95"/>
      <c r="G15" s="95"/>
      <c r="H15" s="95"/>
      <c r="I15" s="96"/>
    </row>
    <row r="16" spans="2:20" s="97" customFormat="1">
      <c r="B16" s="98"/>
      <c r="C16" s="96"/>
      <c r="D16" s="96"/>
      <c r="E16" s="98"/>
      <c r="F16" s="98"/>
      <c r="G16" s="96"/>
      <c r="H16" s="96"/>
      <c r="I16" s="96"/>
    </row>
    <row r="17" spans="1:21" s="97" customFormat="1">
      <c r="B17" s="98"/>
      <c r="C17" s="96"/>
      <c r="D17" s="96"/>
      <c r="E17" s="98"/>
      <c r="F17" s="98"/>
      <c r="G17" s="96"/>
      <c r="H17" s="96"/>
      <c r="I17" s="96"/>
    </row>
    <row r="18" spans="1:21" s="97" customFormat="1">
      <c r="B18" s="98"/>
      <c r="C18" s="96"/>
      <c r="D18" s="96"/>
      <c r="E18" s="98"/>
      <c r="F18" s="98"/>
      <c r="G18" s="96"/>
      <c r="H18" s="96"/>
      <c r="I18" s="96"/>
    </row>
    <row r="19" spans="1:21" s="97" customFormat="1" ht="30.9" customHeight="1">
      <c r="A19" s="99"/>
      <c r="B19" s="100" t="s">
        <v>119</v>
      </c>
      <c r="C19" s="101"/>
      <c r="D19" s="102"/>
      <c r="E19" s="103"/>
      <c r="F19" s="103"/>
      <c r="G19" s="104"/>
      <c r="H19" s="104"/>
      <c r="I19" s="104"/>
      <c r="J19" s="99"/>
      <c r="K19" s="99"/>
      <c r="L19" s="99"/>
      <c r="M19" s="99"/>
      <c r="N19" s="99"/>
      <c r="O19" s="99"/>
      <c r="P19" s="99"/>
      <c r="Q19" s="99"/>
    </row>
    <row r="20" spans="1:21" s="97" customFormat="1" ht="30.9" customHeight="1">
      <c r="A20" s="99"/>
      <c r="B20" s="100"/>
      <c r="C20" s="101"/>
      <c r="D20" s="102"/>
      <c r="E20" s="103"/>
      <c r="F20" s="103"/>
      <c r="G20" s="104"/>
      <c r="H20" s="104"/>
      <c r="I20" s="104"/>
      <c r="J20" s="99"/>
      <c r="K20" s="99"/>
      <c r="L20" s="99"/>
      <c r="M20" s="99"/>
      <c r="N20" s="99"/>
      <c r="O20" s="99"/>
      <c r="P20" s="99"/>
      <c r="Q20" s="99"/>
    </row>
    <row r="21" spans="1:21" ht="30" customHeight="1" thickBot="1">
      <c r="A21" s="99"/>
      <c r="B21" s="105" t="s">
        <v>120</v>
      </c>
      <c r="C21" s="105"/>
      <c r="D21" s="106"/>
      <c r="E21" s="101"/>
      <c r="F21" s="101"/>
      <c r="G21" s="101"/>
      <c r="H21" s="101"/>
      <c r="I21" s="101"/>
      <c r="J21" s="101"/>
      <c r="K21" s="101"/>
      <c r="L21" s="101"/>
      <c r="M21" s="101"/>
      <c r="N21" s="667" t="s">
        <v>121</v>
      </c>
      <c r="O21" s="680"/>
      <c r="P21" s="107"/>
      <c r="Q21" s="99"/>
    </row>
    <row r="22" spans="1:21" ht="18" customHeight="1" thickTop="1" thickBot="1">
      <c r="A22" s="99"/>
      <c r="B22" s="668"/>
      <c r="C22" s="669"/>
      <c r="D22" s="672" t="s">
        <v>122</v>
      </c>
      <c r="E22" s="673" t="s">
        <v>123</v>
      </c>
      <c r="F22" s="673" t="s">
        <v>124</v>
      </c>
      <c r="G22" s="674" t="s">
        <v>125</v>
      </c>
      <c r="H22" s="675"/>
      <c r="I22" s="675"/>
      <c r="J22" s="675"/>
      <c r="K22" s="675"/>
      <c r="L22" s="675"/>
      <c r="M22" s="675"/>
      <c r="N22" s="675"/>
      <c r="O22" s="676"/>
      <c r="P22" s="99"/>
      <c r="Q22" s="99"/>
      <c r="R22" s="636" t="s">
        <v>126</v>
      </c>
      <c r="S22" s="633"/>
      <c r="T22" s="633"/>
      <c r="U22" s="633"/>
    </row>
    <row r="23" spans="1:21" ht="18" customHeight="1" thickBot="1">
      <c r="A23" s="99"/>
      <c r="B23" s="670"/>
      <c r="C23" s="612"/>
      <c r="D23" s="600"/>
      <c r="E23" s="600"/>
      <c r="F23" s="600"/>
      <c r="G23" s="599" t="s">
        <v>127</v>
      </c>
      <c r="H23" s="624" t="s">
        <v>128</v>
      </c>
      <c r="I23" s="625"/>
      <c r="J23" s="625"/>
      <c r="K23" s="625"/>
      <c r="L23" s="625"/>
      <c r="M23" s="625"/>
      <c r="N23" s="626"/>
      <c r="O23" s="677" t="s">
        <v>129</v>
      </c>
      <c r="P23" s="107"/>
      <c r="Q23" s="99"/>
      <c r="R23" s="638" t="s">
        <v>130</v>
      </c>
      <c r="S23" s="636" t="s">
        <v>131</v>
      </c>
      <c r="T23" s="636" t="s">
        <v>132</v>
      </c>
      <c r="U23" s="636" t="s">
        <v>133</v>
      </c>
    </row>
    <row r="24" spans="1:21" ht="16.5" customHeight="1" thickBot="1">
      <c r="A24" s="99"/>
      <c r="B24" s="670"/>
      <c r="C24" s="612"/>
      <c r="D24" s="600"/>
      <c r="E24" s="600"/>
      <c r="F24" s="600"/>
      <c r="G24" s="600"/>
      <c r="H24" s="108"/>
      <c r="I24" s="630" t="s">
        <v>134</v>
      </c>
      <c r="J24" s="654"/>
      <c r="K24" s="655" t="s">
        <v>135</v>
      </c>
      <c r="L24" s="656"/>
      <c r="M24" s="657" t="s">
        <v>136</v>
      </c>
      <c r="N24" s="631"/>
      <c r="O24" s="666"/>
      <c r="P24" s="107"/>
      <c r="Q24" s="99"/>
      <c r="R24" s="638"/>
      <c r="S24" s="633"/>
      <c r="T24" s="633"/>
      <c r="U24" s="633"/>
    </row>
    <row r="25" spans="1:21" ht="31.5" customHeight="1">
      <c r="A25" s="99"/>
      <c r="B25" s="670"/>
      <c r="C25" s="612"/>
      <c r="D25" s="600"/>
      <c r="E25" s="600"/>
      <c r="F25" s="600"/>
      <c r="G25" s="600"/>
      <c r="H25" s="109" t="s">
        <v>137</v>
      </c>
      <c r="I25" s="110" t="s">
        <v>138</v>
      </c>
      <c r="J25" s="111" t="s">
        <v>139</v>
      </c>
      <c r="K25" s="112" t="s">
        <v>140</v>
      </c>
      <c r="L25" s="113" t="s">
        <v>141</v>
      </c>
      <c r="M25" s="114" t="s">
        <v>140</v>
      </c>
      <c r="N25" s="115" t="s">
        <v>141</v>
      </c>
      <c r="O25" s="666"/>
      <c r="P25" s="107"/>
      <c r="Q25" s="99"/>
      <c r="R25" s="638"/>
      <c r="S25" s="633"/>
      <c r="T25" s="633"/>
      <c r="U25" s="633"/>
    </row>
    <row r="26" spans="1:21" ht="17.25" customHeight="1" thickBot="1">
      <c r="A26" s="99"/>
      <c r="B26" s="671"/>
      <c r="C26" s="598"/>
      <c r="D26" s="619"/>
      <c r="E26" s="116" t="s">
        <v>142</v>
      </c>
      <c r="F26" s="117" t="s">
        <v>143</v>
      </c>
      <c r="G26" s="117" t="s">
        <v>144</v>
      </c>
      <c r="H26" s="116" t="s">
        <v>145</v>
      </c>
      <c r="I26" s="118" t="s">
        <v>146</v>
      </c>
      <c r="J26" s="119" t="s">
        <v>147</v>
      </c>
      <c r="K26" s="120" t="s">
        <v>148</v>
      </c>
      <c r="L26" s="121" t="s">
        <v>149</v>
      </c>
      <c r="M26" s="122" t="s">
        <v>150</v>
      </c>
      <c r="N26" s="123" t="s">
        <v>151</v>
      </c>
      <c r="O26" s="124" t="s">
        <v>152</v>
      </c>
      <c r="P26" s="99"/>
      <c r="Q26" s="99"/>
      <c r="R26" s="638"/>
      <c r="S26" s="633"/>
      <c r="T26" s="633"/>
      <c r="U26" s="633"/>
    </row>
    <row r="27" spans="1:21" ht="17.25" customHeight="1">
      <c r="A27" s="99"/>
      <c r="B27" s="658" t="s">
        <v>153</v>
      </c>
      <c r="C27" s="560"/>
      <c r="D27" s="125"/>
      <c r="E27" s="126"/>
      <c r="F27" s="127">
        <f>E27-G27</f>
        <v>0</v>
      </c>
      <c r="G27" s="128"/>
      <c r="H27" s="129">
        <f>SUM(I27:N27)</f>
        <v>0</v>
      </c>
      <c r="I27" s="130"/>
      <c r="J27" s="131"/>
      <c r="K27" s="132"/>
      <c r="L27" s="133"/>
      <c r="M27" s="134"/>
      <c r="N27" s="135"/>
      <c r="O27" s="136">
        <f>G27-H27</f>
        <v>0</v>
      </c>
      <c r="P27" s="99"/>
      <c r="Q27" s="99"/>
      <c r="R27" s="633" t="str">
        <f>IF(COUNTA(E27:E29,G27:G29,I27:N29)=0,"OK",IF(COUNTIF(D27:D29,"○")=1,"OK","エラー"))</f>
        <v>OK</v>
      </c>
      <c r="S27" s="137" t="str">
        <f>IF(COUNTA(G27,I27:N27)&gt;=1,IF(E27&lt;=0,"エラー","OK"),"OK")</f>
        <v>OK</v>
      </c>
      <c r="T27" s="137" t="str">
        <f>IF(F27&lt;0,"エラー","OK")</f>
        <v>OK</v>
      </c>
      <c r="U27" s="137" t="str">
        <f>IF(O27&lt;0,"エラー","OK")</f>
        <v>OK</v>
      </c>
    </row>
    <row r="28" spans="1:21" ht="17.25" customHeight="1">
      <c r="A28" s="99"/>
      <c r="B28" s="659" t="s">
        <v>154</v>
      </c>
      <c r="C28" s="562"/>
      <c r="D28" s="138"/>
      <c r="E28" s="139"/>
      <c r="F28" s="140">
        <f>E28-G28</f>
        <v>0</v>
      </c>
      <c r="G28" s="139"/>
      <c r="H28" s="141">
        <f>SUM(I28:N28)</f>
        <v>0</v>
      </c>
      <c r="I28" s="142"/>
      <c r="J28" s="143"/>
      <c r="K28" s="144"/>
      <c r="L28" s="145"/>
      <c r="M28" s="146"/>
      <c r="N28" s="147"/>
      <c r="O28" s="148">
        <f>G28-H28</f>
        <v>0</v>
      </c>
      <c r="P28" s="99"/>
      <c r="Q28" s="99"/>
      <c r="R28" s="633"/>
      <c r="S28" s="137" t="str">
        <f>IF(COUNTA(G28,I28:N28)&gt;=1,IF(E28&lt;=0,"エラー","OK"),"OK")</f>
        <v>OK</v>
      </c>
      <c r="T28" s="137" t="str">
        <f>IF(F28&lt;0,"エラー","OK")</f>
        <v>OK</v>
      </c>
      <c r="U28" s="137" t="str">
        <f>IF(O28&lt;0,"エラー","OK")</f>
        <v>OK</v>
      </c>
    </row>
    <row r="29" spans="1:21" ht="17.25" customHeight="1" thickBot="1">
      <c r="A29" s="99"/>
      <c r="B29" s="660" t="s">
        <v>155</v>
      </c>
      <c r="C29" s="564"/>
      <c r="D29" s="149"/>
      <c r="E29" s="150"/>
      <c r="F29" s="151">
        <f>E29-G29</f>
        <v>0</v>
      </c>
      <c r="G29" s="152"/>
      <c r="H29" s="153">
        <f>SUM(I29:N29)</f>
        <v>0</v>
      </c>
      <c r="I29" s="154"/>
      <c r="J29" s="155"/>
      <c r="K29" s="156"/>
      <c r="L29" s="157"/>
      <c r="M29" s="158"/>
      <c r="N29" s="159"/>
      <c r="O29" s="160">
        <f>G29-H29</f>
        <v>0</v>
      </c>
      <c r="P29" s="99"/>
      <c r="Q29" s="99"/>
      <c r="R29" s="633"/>
      <c r="S29" s="137" t="str">
        <f>IF(COUNTA(G29,I29:N29)&gt;=1,IF(E29&lt;=0,"エラー","OK"),"OK")</f>
        <v>OK</v>
      </c>
      <c r="T29" s="137" t="str">
        <f>IF(F29&lt;0,"エラー","OK")</f>
        <v>OK</v>
      </c>
      <c r="U29" s="137" t="str">
        <f>IF(O29&lt;0,"エラー","OK")</f>
        <v>OK</v>
      </c>
    </row>
    <row r="30" spans="1:21" ht="17.25" customHeight="1" thickBot="1">
      <c r="A30" s="99"/>
      <c r="B30" s="661" t="s">
        <v>156</v>
      </c>
      <c r="C30" s="662"/>
      <c r="D30" s="161"/>
      <c r="E30" s="162">
        <f t="shared" ref="E30:O30" si="0">SUM(E27:E29)</f>
        <v>0</v>
      </c>
      <c r="F30" s="162">
        <f>SUM(F27:F29)</f>
        <v>0</v>
      </c>
      <c r="G30" s="162">
        <f t="shared" si="0"/>
        <v>0</v>
      </c>
      <c r="H30" s="163">
        <f t="shared" si="0"/>
        <v>0</v>
      </c>
      <c r="I30" s="164">
        <f t="shared" si="0"/>
        <v>0</v>
      </c>
      <c r="J30" s="165">
        <f t="shared" si="0"/>
        <v>0</v>
      </c>
      <c r="K30" s="166">
        <f t="shared" si="0"/>
        <v>0</v>
      </c>
      <c r="L30" s="167">
        <f t="shared" si="0"/>
        <v>0</v>
      </c>
      <c r="M30" s="168">
        <f t="shared" si="0"/>
        <v>0</v>
      </c>
      <c r="N30" s="169">
        <f t="shared" si="0"/>
        <v>0</v>
      </c>
      <c r="O30" s="170">
        <f t="shared" si="0"/>
        <v>0</v>
      </c>
      <c r="P30" s="99"/>
      <c r="Q30" s="99"/>
    </row>
    <row r="31" spans="1:21" ht="3.75" customHeight="1" thickTop="1">
      <c r="A31" s="99"/>
      <c r="B31" s="171"/>
      <c r="C31" s="171"/>
      <c r="D31" s="171"/>
      <c r="E31" s="172"/>
      <c r="F31" s="172"/>
      <c r="G31" s="172"/>
      <c r="H31" s="172"/>
      <c r="I31" s="172"/>
      <c r="J31" s="172"/>
      <c r="K31" s="173"/>
      <c r="L31" s="174"/>
      <c r="M31" s="172"/>
      <c r="N31" s="172"/>
      <c r="O31" s="172"/>
      <c r="P31" s="99"/>
      <c r="Q31" s="99"/>
    </row>
    <row r="32" spans="1:21" ht="4.5" customHeight="1" thickBot="1">
      <c r="A32" s="99"/>
      <c r="B32" s="171"/>
      <c r="C32" s="171"/>
      <c r="D32" s="171"/>
      <c r="E32" s="172"/>
      <c r="F32" s="172"/>
      <c r="G32" s="172"/>
      <c r="H32" s="172"/>
      <c r="I32" s="172"/>
      <c r="J32" s="172"/>
      <c r="K32" s="175"/>
      <c r="L32" s="176"/>
      <c r="M32" s="172"/>
      <c r="N32" s="172"/>
      <c r="O32" s="172"/>
      <c r="P32" s="99"/>
      <c r="Q32" s="99"/>
    </row>
    <row r="33" spans="1:22" ht="17.25" customHeight="1">
      <c r="A33" s="99"/>
      <c r="B33" s="171"/>
      <c r="C33" s="171"/>
      <c r="D33" s="171"/>
      <c r="E33" s="172"/>
      <c r="F33" s="172"/>
      <c r="G33" s="172"/>
      <c r="H33" s="685" t="s">
        <v>157</v>
      </c>
      <c r="I33" s="685"/>
      <c r="J33" s="685"/>
      <c r="K33" s="685"/>
      <c r="L33" s="685"/>
      <c r="M33" s="685"/>
      <c r="N33" s="685"/>
      <c r="O33" s="685"/>
      <c r="P33" s="99"/>
      <c r="Q33" s="99"/>
    </row>
    <row r="34" spans="1:22" ht="17.25" customHeight="1" thickBot="1">
      <c r="A34" s="99"/>
      <c r="B34" s="171"/>
      <c r="C34" s="171"/>
      <c r="D34" s="171"/>
      <c r="E34" s="172"/>
      <c r="F34" s="172"/>
      <c r="G34" s="172"/>
      <c r="H34" s="681" t="s">
        <v>158</v>
      </c>
      <c r="I34" s="681"/>
      <c r="J34" s="681"/>
      <c r="K34" s="681"/>
      <c r="L34" s="681"/>
      <c r="M34" s="681"/>
      <c r="N34" s="681"/>
      <c r="O34" s="681"/>
      <c r="P34" s="99"/>
      <c r="Q34" s="99"/>
    </row>
    <row r="35" spans="1:22" ht="17.25" customHeight="1" thickTop="1" thickBot="1">
      <c r="A35" s="99"/>
      <c r="B35" s="171"/>
      <c r="C35" s="171"/>
      <c r="D35" s="171"/>
      <c r="E35" s="172"/>
      <c r="F35" s="172"/>
      <c r="G35" s="172"/>
      <c r="H35" s="172"/>
      <c r="I35" s="177"/>
      <c r="J35" s="682" t="s">
        <v>159</v>
      </c>
      <c r="K35" s="682"/>
      <c r="L35" s="682" t="s">
        <v>160</v>
      </c>
      <c r="M35" s="683"/>
      <c r="N35" s="172"/>
      <c r="O35" s="172"/>
      <c r="P35" s="99"/>
      <c r="Q35" s="99"/>
    </row>
    <row r="36" spans="1:22" ht="17.25" customHeight="1">
      <c r="A36" s="99"/>
      <c r="B36" s="171"/>
      <c r="C36" s="171"/>
      <c r="D36" s="171"/>
      <c r="E36" s="172"/>
      <c r="F36" s="172"/>
      <c r="G36" s="172"/>
      <c r="H36" s="172"/>
      <c r="I36" s="178" t="s">
        <v>153</v>
      </c>
      <c r="J36" s="652"/>
      <c r="K36" s="652"/>
      <c r="L36" s="652"/>
      <c r="M36" s="684"/>
      <c r="N36" s="172"/>
      <c r="O36" s="172"/>
      <c r="P36" s="99"/>
      <c r="Q36" s="99"/>
    </row>
    <row r="37" spans="1:22" ht="17.25" customHeight="1">
      <c r="A37" s="99"/>
      <c r="B37" s="171"/>
      <c r="C37" s="171"/>
      <c r="D37" s="171"/>
      <c r="E37" s="172"/>
      <c r="F37" s="172"/>
      <c r="G37" s="172"/>
      <c r="H37" s="172"/>
      <c r="I37" s="178" t="s">
        <v>154</v>
      </c>
      <c r="J37" s="652"/>
      <c r="K37" s="652"/>
      <c r="L37" s="652"/>
      <c r="M37" s="684"/>
      <c r="N37" s="172"/>
      <c r="O37" s="172"/>
      <c r="P37" s="99"/>
      <c r="Q37" s="99"/>
    </row>
    <row r="38" spans="1:22" ht="17.25" customHeight="1" thickBot="1">
      <c r="A38" s="99"/>
      <c r="B38" s="171"/>
      <c r="C38" s="171"/>
      <c r="D38" s="171"/>
      <c r="E38" s="172"/>
      <c r="F38" s="172"/>
      <c r="G38" s="172"/>
      <c r="H38" s="172"/>
      <c r="I38" s="179" t="s">
        <v>155</v>
      </c>
      <c r="J38" s="678"/>
      <c r="K38" s="678"/>
      <c r="L38" s="678"/>
      <c r="M38" s="679"/>
      <c r="N38" s="172"/>
      <c r="O38" s="172"/>
      <c r="P38" s="99"/>
      <c r="Q38" s="99"/>
    </row>
    <row r="39" spans="1:22" ht="17.25" customHeight="1" thickTop="1">
      <c r="A39" s="99"/>
      <c r="B39" s="171"/>
      <c r="C39" s="171"/>
      <c r="D39" s="171"/>
      <c r="E39" s="172"/>
      <c r="F39" s="172"/>
      <c r="G39" s="172"/>
      <c r="H39" s="172"/>
      <c r="I39" s="172"/>
      <c r="J39" s="172"/>
      <c r="K39" s="172"/>
      <c r="L39" s="172"/>
      <c r="M39" s="172"/>
      <c r="N39" s="172"/>
      <c r="O39" s="172"/>
      <c r="P39" s="99"/>
      <c r="Q39" s="99"/>
    </row>
    <row r="40" spans="1:22" ht="12.75" customHeight="1">
      <c r="A40" s="99"/>
      <c r="B40" s="171"/>
      <c r="C40" s="171"/>
      <c r="D40" s="171"/>
      <c r="E40" s="172"/>
      <c r="F40" s="172"/>
      <c r="G40" s="172"/>
      <c r="H40" s="172"/>
      <c r="I40" s="172"/>
      <c r="J40" s="172"/>
      <c r="K40" s="172"/>
      <c r="L40" s="172"/>
      <c r="M40" s="172"/>
      <c r="N40" s="172"/>
      <c r="O40" s="172"/>
      <c r="P40" s="99"/>
      <c r="Q40" s="99"/>
    </row>
    <row r="41" spans="1:22" s="90" customFormat="1" ht="30" customHeight="1" thickBot="1">
      <c r="A41" s="180"/>
      <c r="B41" s="181" t="s">
        <v>161</v>
      </c>
      <c r="C41" s="182"/>
      <c r="D41" s="182"/>
      <c r="E41" s="182"/>
      <c r="F41" s="182"/>
      <c r="G41" s="182"/>
      <c r="H41" s="182"/>
      <c r="I41" s="182"/>
      <c r="J41" s="182"/>
      <c r="K41" s="182"/>
      <c r="L41" s="182"/>
      <c r="M41" s="182"/>
      <c r="N41" s="183"/>
      <c r="O41" s="184" t="s">
        <v>121</v>
      </c>
      <c r="P41" s="182"/>
      <c r="Q41" s="180"/>
    </row>
    <row r="42" spans="1:22" ht="18" customHeight="1" thickTop="1" thickBot="1">
      <c r="A42" s="99"/>
      <c r="B42" s="668"/>
      <c r="C42" s="669"/>
      <c r="D42" s="672" t="s">
        <v>122</v>
      </c>
      <c r="E42" s="686" t="s">
        <v>123</v>
      </c>
      <c r="F42" s="673" t="s">
        <v>124</v>
      </c>
      <c r="G42" s="674" t="s">
        <v>125</v>
      </c>
      <c r="H42" s="675"/>
      <c r="I42" s="675"/>
      <c r="J42" s="675"/>
      <c r="K42" s="675"/>
      <c r="L42" s="675"/>
      <c r="M42" s="675"/>
      <c r="N42" s="675"/>
      <c r="O42" s="676"/>
      <c r="P42" s="99"/>
      <c r="Q42" s="99"/>
      <c r="R42" s="636" t="s">
        <v>126</v>
      </c>
      <c r="S42" s="636"/>
      <c r="T42" s="636"/>
      <c r="U42" s="636"/>
      <c r="V42" s="636"/>
    </row>
    <row r="43" spans="1:22" ht="18" customHeight="1" thickBot="1">
      <c r="A43" s="99"/>
      <c r="B43" s="670"/>
      <c r="C43" s="612"/>
      <c r="D43" s="600"/>
      <c r="E43" s="600"/>
      <c r="F43" s="600"/>
      <c r="G43" s="599" t="s">
        <v>127</v>
      </c>
      <c r="H43" s="624" t="s">
        <v>128</v>
      </c>
      <c r="I43" s="625"/>
      <c r="J43" s="625"/>
      <c r="K43" s="625"/>
      <c r="L43" s="625"/>
      <c r="M43" s="625"/>
      <c r="N43" s="626"/>
      <c r="O43" s="677" t="s">
        <v>129</v>
      </c>
      <c r="P43" s="107"/>
      <c r="Q43" s="99"/>
      <c r="R43" s="638" t="s">
        <v>130</v>
      </c>
      <c r="S43" s="636" t="s">
        <v>131</v>
      </c>
      <c r="T43" s="636" t="s">
        <v>132</v>
      </c>
      <c r="U43" s="636" t="s">
        <v>133</v>
      </c>
      <c r="V43" s="636" t="s">
        <v>162</v>
      </c>
    </row>
    <row r="44" spans="1:22" ht="15" customHeight="1" thickBot="1">
      <c r="A44" s="99"/>
      <c r="B44" s="670"/>
      <c r="C44" s="612"/>
      <c r="D44" s="600"/>
      <c r="E44" s="600"/>
      <c r="F44" s="600"/>
      <c r="G44" s="600"/>
      <c r="H44" s="108"/>
      <c r="I44" s="630" t="s">
        <v>134</v>
      </c>
      <c r="J44" s="654"/>
      <c r="K44" s="655" t="s">
        <v>135</v>
      </c>
      <c r="L44" s="656"/>
      <c r="M44" s="657" t="s">
        <v>136</v>
      </c>
      <c r="N44" s="631"/>
      <c r="O44" s="666"/>
      <c r="P44" s="107"/>
      <c r="Q44" s="99"/>
      <c r="R44" s="638"/>
      <c r="S44" s="633"/>
      <c r="T44" s="633"/>
      <c r="U44" s="633"/>
      <c r="V44" s="633"/>
    </row>
    <row r="45" spans="1:22" ht="33.75" customHeight="1">
      <c r="A45" s="99"/>
      <c r="B45" s="670"/>
      <c r="C45" s="612"/>
      <c r="D45" s="600"/>
      <c r="E45" s="600"/>
      <c r="F45" s="600"/>
      <c r="G45" s="600"/>
      <c r="H45" s="109" t="s">
        <v>137</v>
      </c>
      <c r="I45" s="110" t="s">
        <v>138</v>
      </c>
      <c r="J45" s="111" t="s">
        <v>139</v>
      </c>
      <c r="K45" s="112" t="s">
        <v>140</v>
      </c>
      <c r="L45" s="113" t="s">
        <v>141</v>
      </c>
      <c r="M45" s="114" t="s">
        <v>140</v>
      </c>
      <c r="N45" s="115" t="s">
        <v>141</v>
      </c>
      <c r="O45" s="666"/>
      <c r="P45" s="107"/>
      <c r="Q45" s="99"/>
      <c r="R45" s="638"/>
      <c r="S45" s="633"/>
      <c r="T45" s="633"/>
      <c r="U45" s="633"/>
      <c r="V45" s="633"/>
    </row>
    <row r="46" spans="1:22" ht="17.25" customHeight="1" thickBot="1">
      <c r="A46" s="99"/>
      <c r="B46" s="671"/>
      <c r="C46" s="598"/>
      <c r="D46" s="619"/>
      <c r="E46" s="116" t="s">
        <v>142</v>
      </c>
      <c r="F46" s="117" t="s">
        <v>143</v>
      </c>
      <c r="G46" s="117" t="s">
        <v>144</v>
      </c>
      <c r="H46" s="116" t="s">
        <v>145</v>
      </c>
      <c r="I46" s="118" t="s">
        <v>146</v>
      </c>
      <c r="J46" s="119" t="s">
        <v>147</v>
      </c>
      <c r="K46" s="120" t="s">
        <v>148</v>
      </c>
      <c r="L46" s="121" t="s">
        <v>149</v>
      </c>
      <c r="M46" s="122" t="s">
        <v>150</v>
      </c>
      <c r="N46" s="123" t="s">
        <v>151</v>
      </c>
      <c r="O46" s="124" t="s">
        <v>152</v>
      </c>
      <c r="P46" s="99"/>
      <c r="Q46" s="99"/>
      <c r="R46" s="638"/>
      <c r="S46" s="633"/>
      <c r="T46" s="633"/>
      <c r="U46" s="633"/>
      <c r="V46" s="633"/>
    </row>
    <row r="47" spans="1:22" ht="17.25" customHeight="1">
      <c r="A47" s="99"/>
      <c r="B47" s="658" t="s">
        <v>153</v>
      </c>
      <c r="C47" s="560"/>
      <c r="D47" s="185" t="str">
        <f>IF(D27="","",D27)</f>
        <v/>
      </c>
      <c r="E47" s="126"/>
      <c r="F47" s="127">
        <f>E47-G47</f>
        <v>0</v>
      </c>
      <c r="G47" s="128"/>
      <c r="H47" s="129">
        <f>SUM(I47:N47)</f>
        <v>0</v>
      </c>
      <c r="I47" s="130"/>
      <c r="J47" s="131"/>
      <c r="K47" s="132"/>
      <c r="L47" s="133"/>
      <c r="M47" s="134"/>
      <c r="N47" s="135"/>
      <c r="O47" s="136">
        <f>G47-H47</f>
        <v>0</v>
      </c>
      <c r="P47" s="99"/>
      <c r="Q47" s="99"/>
      <c r="R47" s="633" t="str">
        <f>IF(COUNTA(E47:E49,G47:G49,I47:N49)=0,"OK",IF(COUNTIF(D47:D49,"○")=1,"OK","エラー"))</f>
        <v>OK</v>
      </c>
      <c r="S47" s="137" t="str">
        <f>IF(COUNTA(G47,I47:N47)&gt;=1,IF(E47&lt;=0,"エラー","OK"),"OK")</f>
        <v>OK</v>
      </c>
      <c r="T47" s="137" t="str">
        <f>IF(F47&lt;0,"エラー","OK")</f>
        <v>OK</v>
      </c>
      <c r="U47" s="137" t="str">
        <f>IF(O47&lt;0,"エラー","OK")</f>
        <v>OK</v>
      </c>
      <c r="V47" s="137" t="str">
        <f>IF(AND(E47&lt;=E27,G47&lt;=G27,I47&lt;=I27,J47&lt;=J27,K47&lt;=K27,L47&lt;=L27,M47&lt;=M27,N47&lt;=N27),"OK","エラー")</f>
        <v>OK</v>
      </c>
    </row>
    <row r="48" spans="1:22" ht="17.25" customHeight="1">
      <c r="A48" s="99"/>
      <c r="B48" s="659" t="s">
        <v>154</v>
      </c>
      <c r="C48" s="562"/>
      <c r="D48" s="186" t="str">
        <f>IF(D28="","",D28)</f>
        <v/>
      </c>
      <c r="E48" s="139"/>
      <c r="F48" s="140">
        <f>E48-G48</f>
        <v>0</v>
      </c>
      <c r="G48" s="139"/>
      <c r="H48" s="141">
        <f>SUM(I48:N48)</f>
        <v>0</v>
      </c>
      <c r="I48" s="142"/>
      <c r="J48" s="143"/>
      <c r="K48" s="144"/>
      <c r="L48" s="145"/>
      <c r="M48" s="146"/>
      <c r="N48" s="147"/>
      <c r="O48" s="148">
        <f>G48-H48</f>
        <v>0</v>
      </c>
      <c r="P48" s="99"/>
      <c r="Q48" s="99"/>
      <c r="R48" s="633"/>
      <c r="S48" s="137" t="str">
        <f>IF(COUNTA(G48,I48:N48)&gt;=1,IF(E48&lt;=0,"エラー","OK"),"OK")</f>
        <v>OK</v>
      </c>
      <c r="T48" s="137" t="str">
        <f>IF(F48&lt;0,"エラー","OK")</f>
        <v>OK</v>
      </c>
      <c r="U48" s="137" t="str">
        <f>IF(O48&lt;0,"エラー","OK")</f>
        <v>OK</v>
      </c>
      <c r="V48" s="137" t="str">
        <f>IF(AND(E48&lt;=E28,G48&lt;=G28,I48&lt;=I28,J48&lt;=J28,K48&lt;=K28,L48&lt;=L28,M48&lt;=M28,N48&lt;=N28),"OK","エラー")</f>
        <v>OK</v>
      </c>
    </row>
    <row r="49" spans="1:22" ht="17.25" customHeight="1" thickBot="1">
      <c r="A49" s="99"/>
      <c r="B49" s="660" t="s">
        <v>155</v>
      </c>
      <c r="C49" s="564"/>
      <c r="D49" s="187" t="str">
        <f>IF(D29="","",D29)</f>
        <v/>
      </c>
      <c r="E49" s="150"/>
      <c r="F49" s="151">
        <f>E49-G49</f>
        <v>0</v>
      </c>
      <c r="G49" s="152"/>
      <c r="H49" s="153">
        <f>SUM(I49:N49)</f>
        <v>0</v>
      </c>
      <c r="I49" s="154"/>
      <c r="J49" s="155"/>
      <c r="K49" s="156"/>
      <c r="L49" s="157"/>
      <c r="M49" s="158"/>
      <c r="N49" s="159"/>
      <c r="O49" s="160">
        <f>G49-H49</f>
        <v>0</v>
      </c>
      <c r="P49" s="99"/>
      <c r="Q49" s="99"/>
      <c r="R49" s="633"/>
      <c r="S49" s="137" t="str">
        <f>IF(COUNTA(G49,I49:N49)&gt;=1,IF(E49&lt;=0,"エラー","OK"),"OK")</f>
        <v>OK</v>
      </c>
      <c r="T49" s="137" t="str">
        <f>IF(F49&lt;0,"エラー","OK")</f>
        <v>OK</v>
      </c>
      <c r="U49" s="137" t="str">
        <f>IF(O49&lt;0,"エラー","OK")</f>
        <v>OK</v>
      </c>
      <c r="V49" s="137" t="str">
        <f>IF(AND(E49&lt;=E29,G49&lt;=G29,I49&lt;=I29,J49&lt;=J29,K49&lt;=K29,L49&lt;=L29,M49&lt;=M29,N49&lt;=N29),"OK","エラー")</f>
        <v>OK</v>
      </c>
    </row>
    <row r="50" spans="1:22" ht="17.25" customHeight="1" thickBot="1">
      <c r="A50" s="99"/>
      <c r="B50" s="661" t="s">
        <v>156</v>
      </c>
      <c r="C50" s="662"/>
      <c r="D50" s="161"/>
      <c r="E50" s="162">
        <f>SUM(E47:E49)</f>
        <v>0</v>
      </c>
      <c r="F50" s="162">
        <f>SUM(F47:F49)</f>
        <v>0</v>
      </c>
      <c r="G50" s="162">
        <f t="shared" ref="G50:O50" si="1">SUM(G47:G49)</f>
        <v>0</v>
      </c>
      <c r="H50" s="163">
        <f t="shared" si="1"/>
        <v>0</v>
      </c>
      <c r="I50" s="164">
        <f t="shared" si="1"/>
        <v>0</v>
      </c>
      <c r="J50" s="165">
        <f t="shared" si="1"/>
        <v>0</v>
      </c>
      <c r="K50" s="166">
        <f t="shared" si="1"/>
        <v>0</v>
      </c>
      <c r="L50" s="167">
        <f t="shared" si="1"/>
        <v>0</v>
      </c>
      <c r="M50" s="168">
        <f t="shared" si="1"/>
        <v>0</v>
      </c>
      <c r="N50" s="169">
        <f t="shared" si="1"/>
        <v>0</v>
      </c>
      <c r="O50" s="170">
        <f t="shared" si="1"/>
        <v>0</v>
      </c>
      <c r="P50" s="99"/>
      <c r="Q50" s="99"/>
    </row>
    <row r="51" spans="1:22" ht="5.25" customHeight="1" thickTop="1">
      <c r="A51" s="99"/>
      <c r="B51" s="171"/>
      <c r="C51" s="171"/>
      <c r="D51" s="171"/>
      <c r="E51" s="172"/>
      <c r="F51" s="172"/>
      <c r="G51" s="172"/>
      <c r="H51" s="172"/>
      <c r="I51" s="172"/>
      <c r="J51" s="172"/>
      <c r="K51" s="173"/>
      <c r="L51" s="174"/>
      <c r="M51" s="172"/>
      <c r="N51" s="172"/>
      <c r="O51" s="172"/>
      <c r="P51" s="99"/>
      <c r="Q51" s="99"/>
    </row>
    <row r="52" spans="1:22" ht="4.5" customHeight="1" thickBot="1">
      <c r="A52" s="99"/>
      <c r="B52" s="171"/>
      <c r="C52" s="171"/>
      <c r="D52" s="171"/>
      <c r="E52" s="172"/>
      <c r="F52" s="172"/>
      <c r="G52" s="172"/>
      <c r="H52" s="172"/>
      <c r="I52" s="172"/>
      <c r="J52" s="172"/>
      <c r="K52" s="175"/>
      <c r="L52" s="176"/>
      <c r="M52" s="172"/>
      <c r="N52" s="172"/>
      <c r="O52" s="172"/>
      <c r="P52" s="99"/>
      <c r="Q52" s="99"/>
    </row>
    <row r="53" spans="1:22" ht="17.25" customHeight="1">
      <c r="A53" s="99"/>
      <c r="B53" s="171"/>
      <c r="C53" s="171"/>
      <c r="D53" s="171"/>
      <c r="E53" s="172"/>
      <c r="F53" s="172"/>
      <c r="G53" s="172"/>
      <c r="H53" s="685" t="s">
        <v>157</v>
      </c>
      <c r="I53" s="685"/>
      <c r="J53" s="685"/>
      <c r="K53" s="685"/>
      <c r="L53" s="685"/>
      <c r="M53" s="685"/>
      <c r="N53" s="685"/>
      <c r="O53" s="685"/>
      <c r="P53" s="99"/>
      <c r="Q53" s="99"/>
    </row>
    <row r="54" spans="1:22" ht="17.25" customHeight="1" thickBot="1">
      <c r="A54" s="99"/>
      <c r="B54" s="171"/>
      <c r="C54" s="171"/>
      <c r="D54" s="171"/>
      <c r="E54" s="172"/>
      <c r="F54" s="172"/>
      <c r="G54" s="172"/>
      <c r="H54" s="681" t="s">
        <v>158</v>
      </c>
      <c r="I54" s="681"/>
      <c r="J54" s="681"/>
      <c r="K54" s="681"/>
      <c r="L54" s="681"/>
      <c r="M54" s="681"/>
      <c r="N54" s="681"/>
      <c r="O54" s="681"/>
      <c r="P54" s="99"/>
      <c r="Q54" s="99"/>
    </row>
    <row r="55" spans="1:22" ht="17.25" customHeight="1" thickTop="1" thickBot="1">
      <c r="A55" s="99"/>
      <c r="B55" s="171"/>
      <c r="C55" s="171"/>
      <c r="D55" s="171"/>
      <c r="E55" s="172"/>
      <c r="F55" s="172"/>
      <c r="G55" s="172"/>
      <c r="H55" s="172"/>
      <c r="I55" s="177"/>
      <c r="J55" s="682" t="s">
        <v>159</v>
      </c>
      <c r="K55" s="682"/>
      <c r="L55" s="682" t="s">
        <v>160</v>
      </c>
      <c r="M55" s="683"/>
      <c r="N55" s="172"/>
      <c r="O55" s="172"/>
      <c r="P55" s="99"/>
      <c r="Q55" s="99"/>
    </row>
    <row r="56" spans="1:22" ht="17.25" customHeight="1">
      <c r="A56" s="99"/>
      <c r="B56" s="171"/>
      <c r="C56" s="171"/>
      <c r="D56" s="171"/>
      <c r="E56" s="172"/>
      <c r="F56" s="172"/>
      <c r="G56" s="172"/>
      <c r="H56" s="172"/>
      <c r="I56" s="178" t="s">
        <v>153</v>
      </c>
      <c r="J56" s="652"/>
      <c r="K56" s="652"/>
      <c r="L56" s="652"/>
      <c r="M56" s="684"/>
      <c r="N56" s="172"/>
      <c r="O56" s="172"/>
      <c r="P56" s="99"/>
      <c r="Q56" s="99"/>
    </row>
    <row r="57" spans="1:22" ht="17.25" customHeight="1">
      <c r="A57" s="99"/>
      <c r="B57" s="171"/>
      <c r="C57" s="171"/>
      <c r="D57" s="171"/>
      <c r="E57" s="172"/>
      <c r="F57" s="172"/>
      <c r="G57" s="172"/>
      <c r="H57" s="172"/>
      <c r="I57" s="178" t="s">
        <v>154</v>
      </c>
      <c r="J57" s="652"/>
      <c r="K57" s="652"/>
      <c r="L57" s="652"/>
      <c r="M57" s="684"/>
      <c r="N57" s="172"/>
      <c r="O57" s="172"/>
      <c r="P57" s="99"/>
      <c r="Q57" s="99"/>
    </row>
    <row r="58" spans="1:22" ht="17.25" customHeight="1" thickBot="1">
      <c r="A58" s="99"/>
      <c r="B58" s="171"/>
      <c r="C58" s="171"/>
      <c r="D58" s="171"/>
      <c r="E58" s="172"/>
      <c r="F58" s="172"/>
      <c r="G58" s="172"/>
      <c r="H58" s="172"/>
      <c r="I58" s="179" t="s">
        <v>155</v>
      </c>
      <c r="J58" s="678"/>
      <c r="K58" s="678"/>
      <c r="L58" s="678"/>
      <c r="M58" s="679"/>
      <c r="N58" s="172"/>
      <c r="O58" s="172"/>
      <c r="P58" s="99"/>
      <c r="Q58" s="99"/>
    </row>
    <row r="59" spans="1:22" ht="13.5" customHeight="1" thickTop="1">
      <c r="A59" s="99"/>
      <c r="B59" s="100"/>
      <c r="C59" s="188"/>
      <c r="D59" s="102"/>
      <c r="E59" s="101"/>
      <c r="F59" s="101"/>
      <c r="G59" s="101"/>
      <c r="H59" s="101"/>
      <c r="I59" s="101"/>
      <c r="J59" s="101"/>
      <c r="K59" s="101"/>
      <c r="L59" s="101"/>
      <c r="M59" s="101"/>
      <c r="N59" s="101"/>
      <c r="O59" s="101"/>
      <c r="P59" s="189"/>
      <c r="Q59" s="189"/>
    </row>
    <row r="60" spans="1:22" ht="30" customHeight="1" thickBot="1">
      <c r="A60" s="99"/>
      <c r="B60" s="190" t="s">
        <v>163</v>
      </c>
      <c r="C60" s="191"/>
      <c r="D60" s="106"/>
      <c r="E60" s="101"/>
      <c r="F60" s="101"/>
      <c r="G60" s="101"/>
      <c r="H60" s="101"/>
      <c r="I60" s="101"/>
      <c r="J60" s="101"/>
      <c r="K60" s="101"/>
      <c r="L60" s="101"/>
      <c r="M60" s="101"/>
      <c r="N60" s="680" t="s">
        <v>164</v>
      </c>
      <c r="O60" s="680"/>
      <c r="P60" s="189"/>
      <c r="Q60" s="189"/>
    </row>
    <row r="61" spans="1:22" ht="16.5" customHeight="1" thickTop="1" thickBot="1">
      <c r="A61" s="99"/>
      <c r="B61" s="668"/>
      <c r="C61" s="669"/>
      <c r="D61" s="672" t="s">
        <v>122</v>
      </c>
      <c r="E61" s="673" t="s">
        <v>165</v>
      </c>
      <c r="F61" s="673" t="s">
        <v>166</v>
      </c>
      <c r="G61" s="674" t="s">
        <v>167</v>
      </c>
      <c r="H61" s="675"/>
      <c r="I61" s="675"/>
      <c r="J61" s="675"/>
      <c r="K61" s="675"/>
      <c r="L61" s="675"/>
      <c r="M61" s="675"/>
      <c r="N61" s="675"/>
      <c r="O61" s="676"/>
      <c r="P61" s="189"/>
      <c r="Q61" s="189"/>
      <c r="R61" s="636" t="s">
        <v>126</v>
      </c>
      <c r="S61" s="636"/>
      <c r="T61" s="636"/>
      <c r="U61" s="636"/>
      <c r="V61" s="636"/>
    </row>
    <row r="62" spans="1:22" ht="16.5" customHeight="1" thickBot="1">
      <c r="A62" s="99"/>
      <c r="B62" s="670"/>
      <c r="C62" s="612"/>
      <c r="D62" s="600"/>
      <c r="E62" s="600"/>
      <c r="F62" s="600"/>
      <c r="G62" s="600" t="s">
        <v>168</v>
      </c>
      <c r="H62" s="624" t="s">
        <v>169</v>
      </c>
      <c r="I62" s="625"/>
      <c r="J62" s="625"/>
      <c r="K62" s="625"/>
      <c r="L62" s="625"/>
      <c r="M62" s="625"/>
      <c r="N62" s="626"/>
      <c r="O62" s="677" t="s">
        <v>170</v>
      </c>
      <c r="P62" s="189"/>
      <c r="Q62" s="189"/>
      <c r="R62" s="638" t="s">
        <v>130</v>
      </c>
      <c r="S62" s="636" t="s">
        <v>171</v>
      </c>
      <c r="T62" s="636" t="s">
        <v>172</v>
      </c>
      <c r="U62" s="636" t="s">
        <v>173</v>
      </c>
      <c r="V62" s="636" t="s">
        <v>174</v>
      </c>
    </row>
    <row r="63" spans="1:22" ht="16.5" customHeight="1" thickBot="1">
      <c r="A63" s="99"/>
      <c r="B63" s="670"/>
      <c r="C63" s="612"/>
      <c r="D63" s="600"/>
      <c r="E63" s="600"/>
      <c r="F63" s="600"/>
      <c r="G63" s="600"/>
      <c r="H63" s="192"/>
      <c r="I63" s="637" t="s">
        <v>175</v>
      </c>
      <c r="J63" s="631"/>
      <c r="K63" s="637" t="s">
        <v>176</v>
      </c>
      <c r="L63" s="631"/>
      <c r="M63" s="637" t="s">
        <v>177</v>
      </c>
      <c r="N63" s="631"/>
      <c r="O63" s="666"/>
      <c r="P63" s="189"/>
      <c r="Q63" s="189"/>
      <c r="R63" s="638"/>
      <c r="S63" s="633"/>
      <c r="T63" s="633"/>
      <c r="U63" s="633"/>
      <c r="V63" s="633"/>
    </row>
    <row r="64" spans="1:22" ht="35.25" customHeight="1">
      <c r="A64" s="99"/>
      <c r="B64" s="670"/>
      <c r="C64" s="612"/>
      <c r="D64" s="600"/>
      <c r="E64" s="600"/>
      <c r="F64" s="600"/>
      <c r="G64" s="600"/>
      <c r="H64" s="193" t="s">
        <v>178</v>
      </c>
      <c r="I64" s="110" t="s">
        <v>179</v>
      </c>
      <c r="J64" s="115" t="s">
        <v>180</v>
      </c>
      <c r="K64" s="194" t="s">
        <v>140</v>
      </c>
      <c r="L64" s="195" t="s">
        <v>181</v>
      </c>
      <c r="M64" s="194" t="s">
        <v>140</v>
      </c>
      <c r="N64" s="195" t="s">
        <v>181</v>
      </c>
      <c r="O64" s="666"/>
      <c r="P64" s="189"/>
      <c r="Q64" s="189"/>
      <c r="R64" s="638"/>
      <c r="S64" s="633"/>
      <c r="T64" s="633"/>
      <c r="U64" s="633"/>
      <c r="V64" s="633"/>
    </row>
    <row r="65" spans="1:23" ht="15" thickBot="1">
      <c r="A65" s="99"/>
      <c r="B65" s="671"/>
      <c r="C65" s="598"/>
      <c r="D65" s="619"/>
      <c r="E65" s="116" t="s">
        <v>142</v>
      </c>
      <c r="F65" s="117" t="s">
        <v>143</v>
      </c>
      <c r="G65" s="117" t="s">
        <v>144</v>
      </c>
      <c r="H65" s="116" t="s">
        <v>145</v>
      </c>
      <c r="I65" s="118" t="s">
        <v>146</v>
      </c>
      <c r="J65" s="123" t="s">
        <v>182</v>
      </c>
      <c r="K65" s="118" t="s">
        <v>148</v>
      </c>
      <c r="L65" s="123" t="s">
        <v>149</v>
      </c>
      <c r="M65" s="118" t="s">
        <v>150</v>
      </c>
      <c r="N65" s="123" t="s">
        <v>151</v>
      </c>
      <c r="O65" s="124" t="s">
        <v>152</v>
      </c>
      <c r="P65" s="189"/>
      <c r="Q65" s="189"/>
      <c r="R65" s="638"/>
      <c r="S65" s="633"/>
      <c r="T65" s="633"/>
      <c r="U65" s="633"/>
      <c r="V65" s="633"/>
    </row>
    <row r="66" spans="1:23" ht="17.25" customHeight="1">
      <c r="A66" s="99"/>
      <c r="B66" s="658" t="s">
        <v>153</v>
      </c>
      <c r="C66" s="560"/>
      <c r="D66" s="196" t="str">
        <f>IF(D27="","",D27)</f>
        <v/>
      </c>
      <c r="E66" s="197"/>
      <c r="F66" s="198">
        <f>E66- G66</f>
        <v>0</v>
      </c>
      <c r="G66" s="199"/>
      <c r="H66" s="200">
        <f>SUM(I66:N66)</f>
        <v>0</v>
      </c>
      <c r="I66" s="201"/>
      <c r="J66" s="202"/>
      <c r="K66" s="201"/>
      <c r="L66" s="202"/>
      <c r="M66" s="201"/>
      <c r="N66" s="202"/>
      <c r="O66" s="203">
        <f>+G66-H66</f>
        <v>0</v>
      </c>
      <c r="P66" s="189"/>
      <c r="Q66" s="189"/>
      <c r="R66" s="633" t="str">
        <f>IF(COUNTA(E66:E68,G66:G68,I66:N68)=0,"OK",IF(COUNTIF(D66:D68,"○")=1,"OK","エラー"))</f>
        <v>OK</v>
      </c>
      <c r="S66" s="137" t="str">
        <f>IF(COUNTA(G66,I66:N66)&gt;=1,IF(E66&lt;=0,"エラー","OK"),"OK")</f>
        <v>OK</v>
      </c>
      <c r="T66" s="137" t="str">
        <f>IF(F66&lt;0,"エラー","OK")</f>
        <v>OK</v>
      </c>
      <c r="U66" s="137" t="str">
        <f>IF(O66&lt;0,"エラー","OK")</f>
        <v>OK</v>
      </c>
      <c r="V66" s="137" t="str">
        <f>IF(AND(COUNTA(E27)=COUNTA(E66),COUNTA(G27)=COUNTA(G66),COUNTA(I27)=COUNTA(I66),COUNTA(J27)=COUNTA(J66),COUNTA(K27)=COUNTA(K66),COUNTA(L27)=COUNTA(L66),COUNTA(M27)=COUNTA(M66),COUNTA(N27)=COUNTA(N66)),"OK","エラー")</f>
        <v>OK</v>
      </c>
    </row>
    <row r="67" spans="1:23" ht="17.25" customHeight="1">
      <c r="A67" s="99"/>
      <c r="B67" s="659" t="s">
        <v>154</v>
      </c>
      <c r="C67" s="562"/>
      <c r="D67" s="204" t="str">
        <f>IF(D28="","",D28)</f>
        <v/>
      </c>
      <c r="E67" s="205"/>
      <c r="F67" s="206">
        <f>E67- G67</f>
        <v>0</v>
      </c>
      <c r="G67" s="205"/>
      <c r="H67" s="207">
        <f>SUM(I67:N67)</f>
        <v>0</v>
      </c>
      <c r="I67" s="208"/>
      <c r="J67" s="209"/>
      <c r="K67" s="208"/>
      <c r="L67" s="209"/>
      <c r="M67" s="208"/>
      <c r="N67" s="209"/>
      <c r="O67" s="210">
        <f>+G67-H67</f>
        <v>0</v>
      </c>
      <c r="P67" s="189"/>
      <c r="Q67" s="189"/>
      <c r="R67" s="633"/>
      <c r="S67" s="137" t="str">
        <f>IF(COUNTA(G67,I67:N67)&gt;=1,IF(E67&lt;=0,"エラー","OK"),"OK")</f>
        <v>OK</v>
      </c>
      <c r="T67" s="137" t="str">
        <f>IF(F67&lt;0,"エラー","OK")</f>
        <v>OK</v>
      </c>
      <c r="U67" s="137" t="str">
        <f>IF(O67&lt;0,"エラー","OK")</f>
        <v>OK</v>
      </c>
      <c r="V67" s="137" t="str">
        <f>IF(AND(COUNTA(E28)=COUNTA(E67),COUNTA(G28)=COUNTA(G67),COUNTA(I28)=COUNTA(I67),COUNTA(J28)=COUNTA(J67),COUNTA(K28)=COUNTA(K67),COUNTA(L28)=COUNTA(L67),COUNTA(M28)=COUNTA(M67),COUNTA(N28)=COUNTA(N67)),"OK","エラー")</f>
        <v>OK</v>
      </c>
    </row>
    <row r="68" spans="1:23" ht="17.25" customHeight="1" thickBot="1">
      <c r="A68" s="99"/>
      <c r="B68" s="660" t="s">
        <v>155</v>
      </c>
      <c r="C68" s="564"/>
      <c r="D68" s="211" t="str">
        <f>IF(D29="","",D29)</f>
        <v/>
      </c>
      <c r="E68" s="212"/>
      <c r="F68" s="213">
        <f>E68- G68</f>
        <v>0</v>
      </c>
      <c r="G68" s="212"/>
      <c r="H68" s="214">
        <f>SUM(I68:N68)</f>
        <v>0</v>
      </c>
      <c r="I68" s="215"/>
      <c r="J68" s="216"/>
      <c r="K68" s="215"/>
      <c r="L68" s="216"/>
      <c r="M68" s="215"/>
      <c r="N68" s="216"/>
      <c r="O68" s="217">
        <f>+G68-H68</f>
        <v>0</v>
      </c>
      <c r="P68" s="189"/>
      <c r="Q68" s="189"/>
      <c r="R68" s="633"/>
      <c r="S68" s="137" t="str">
        <f>IF(COUNTA(G68,I68:N68)&gt;=1,IF(E68&lt;=0,"エラー","OK"),"OK")</f>
        <v>OK</v>
      </c>
      <c r="T68" s="137" t="str">
        <f>IF(F68&lt;0,"エラー","OK")</f>
        <v>OK</v>
      </c>
      <c r="U68" s="137" t="str">
        <f>IF(O68&lt;0,"エラー","OK")</f>
        <v>OK</v>
      </c>
      <c r="V68" s="137" t="str">
        <f>IF(AND(COUNTA(E29)=COUNTA(E68),COUNTA(G29)=COUNTA(G68),COUNTA(I29)=COUNTA(I68),COUNTA(J29)=COUNTA(J68),COUNTA(K29)=COUNTA(K68),COUNTA(L29)=COUNTA(L68),COUNTA(M29)=COUNTA(M68),COUNTA(N29)=COUNTA(N68)),"OK","エラー")</f>
        <v>OK</v>
      </c>
    </row>
    <row r="69" spans="1:23" ht="17.25" customHeight="1" thickBot="1">
      <c r="A69" s="99"/>
      <c r="B69" s="661" t="s">
        <v>156</v>
      </c>
      <c r="C69" s="662"/>
      <c r="D69" s="161"/>
      <c r="E69" s="218">
        <f t="shared" ref="E69:O69" si="2">SUM(E66:E68)</f>
        <v>0</v>
      </c>
      <c r="F69" s="218">
        <f t="shared" si="2"/>
        <v>0</v>
      </c>
      <c r="G69" s="218">
        <f t="shared" si="2"/>
        <v>0</v>
      </c>
      <c r="H69" s="219">
        <f t="shared" si="2"/>
        <v>0</v>
      </c>
      <c r="I69" s="220">
        <f t="shared" si="2"/>
        <v>0</v>
      </c>
      <c r="J69" s="221">
        <f t="shared" si="2"/>
        <v>0</v>
      </c>
      <c r="K69" s="220">
        <f t="shared" si="2"/>
        <v>0</v>
      </c>
      <c r="L69" s="222">
        <f t="shared" si="2"/>
        <v>0</v>
      </c>
      <c r="M69" s="220">
        <f t="shared" si="2"/>
        <v>0</v>
      </c>
      <c r="N69" s="222">
        <f t="shared" si="2"/>
        <v>0</v>
      </c>
      <c r="O69" s="223">
        <f t="shared" si="2"/>
        <v>0</v>
      </c>
      <c r="P69" s="189"/>
      <c r="Q69" s="189"/>
    </row>
    <row r="70" spans="1:23" ht="15" thickTop="1">
      <c r="A70" s="99"/>
      <c r="B70" s="663" t="s">
        <v>183</v>
      </c>
      <c r="C70" s="664"/>
      <c r="D70" s="664"/>
      <c r="E70" s="664"/>
      <c r="F70" s="664"/>
      <c r="G70" s="664"/>
      <c r="H70" s="664"/>
      <c r="I70" s="664"/>
      <c r="J70" s="664"/>
      <c r="K70" s="664"/>
      <c r="L70" s="664"/>
      <c r="M70" s="664"/>
      <c r="N70" s="664"/>
      <c r="O70" s="224"/>
      <c r="P70" s="189"/>
      <c r="Q70" s="189"/>
    </row>
    <row r="71" spans="1:23" ht="14.4">
      <c r="A71" s="99"/>
      <c r="B71" s="101"/>
      <c r="C71" s="107"/>
      <c r="D71" s="107"/>
      <c r="E71" s="107"/>
      <c r="F71" s="107"/>
      <c r="G71" s="107"/>
      <c r="H71" s="107"/>
      <c r="I71" s="107"/>
      <c r="J71" s="107"/>
      <c r="K71" s="107"/>
      <c r="L71" s="107"/>
      <c r="M71" s="107"/>
      <c r="N71" s="107"/>
      <c r="O71" s="224"/>
      <c r="P71" s="189"/>
      <c r="Q71" s="189"/>
    </row>
    <row r="72" spans="1:23" s="90" customFormat="1" ht="20.25" customHeight="1">
      <c r="A72" s="180"/>
      <c r="B72" s="225" t="s">
        <v>184</v>
      </c>
      <c r="C72" s="182"/>
      <c r="D72" s="182"/>
      <c r="E72" s="182"/>
      <c r="F72" s="182"/>
      <c r="G72" s="182"/>
      <c r="H72" s="182"/>
      <c r="I72" s="182"/>
      <c r="J72" s="182"/>
      <c r="K72" s="182"/>
      <c r="L72" s="182"/>
      <c r="M72" s="182"/>
      <c r="N72" s="226"/>
      <c r="O72" s="226"/>
      <c r="P72" s="182"/>
      <c r="Q72" s="180"/>
    </row>
    <row r="73" spans="1:23" s="90" customFormat="1" ht="25.5" customHeight="1" thickBot="1">
      <c r="A73" s="180"/>
      <c r="B73" s="227" t="s">
        <v>185</v>
      </c>
      <c r="C73" s="182"/>
      <c r="D73" s="182"/>
      <c r="E73" s="182"/>
      <c r="F73" s="182"/>
      <c r="G73" s="182"/>
      <c r="H73" s="182"/>
      <c r="I73" s="182"/>
      <c r="J73" s="182"/>
      <c r="K73" s="182"/>
      <c r="L73" s="182"/>
      <c r="M73" s="182"/>
      <c r="N73" s="667" t="s">
        <v>164</v>
      </c>
      <c r="O73" s="667"/>
      <c r="P73" s="182"/>
      <c r="Q73" s="180"/>
    </row>
    <row r="74" spans="1:23" ht="16.5" customHeight="1" thickTop="1" thickBot="1">
      <c r="A74" s="99"/>
      <c r="B74" s="668"/>
      <c r="C74" s="669"/>
      <c r="D74" s="672" t="s">
        <v>122</v>
      </c>
      <c r="E74" s="673" t="s">
        <v>165</v>
      </c>
      <c r="F74" s="673" t="s">
        <v>166</v>
      </c>
      <c r="G74" s="674" t="s">
        <v>167</v>
      </c>
      <c r="H74" s="675"/>
      <c r="I74" s="675"/>
      <c r="J74" s="675"/>
      <c r="K74" s="675"/>
      <c r="L74" s="675"/>
      <c r="M74" s="675"/>
      <c r="N74" s="675"/>
      <c r="O74" s="676"/>
      <c r="P74" s="189"/>
      <c r="Q74" s="189"/>
      <c r="R74" s="636" t="s">
        <v>126</v>
      </c>
      <c r="S74" s="636"/>
      <c r="T74" s="636"/>
      <c r="U74" s="636"/>
      <c r="V74" s="636"/>
      <c r="W74" s="636"/>
    </row>
    <row r="75" spans="1:23" ht="16.5" customHeight="1" thickBot="1">
      <c r="A75" s="99"/>
      <c r="B75" s="670"/>
      <c r="C75" s="612"/>
      <c r="D75" s="600"/>
      <c r="E75" s="600"/>
      <c r="F75" s="600"/>
      <c r="G75" s="600" t="s">
        <v>168</v>
      </c>
      <c r="H75" s="624" t="s">
        <v>169</v>
      </c>
      <c r="I75" s="625"/>
      <c r="J75" s="625"/>
      <c r="K75" s="625"/>
      <c r="L75" s="625"/>
      <c r="M75" s="625"/>
      <c r="N75" s="626"/>
      <c r="O75" s="665" t="s">
        <v>170</v>
      </c>
      <c r="P75" s="189"/>
      <c r="Q75" s="189"/>
      <c r="R75" s="638" t="s">
        <v>130</v>
      </c>
      <c r="S75" s="636" t="s">
        <v>171</v>
      </c>
      <c r="T75" s="636" t="s">
        <v>172</v>
      </c>
      <c r="U75" s="636" t="s">
        <v>173</v>
      </c>
      <c r="V75" s="636" t="s">
        <v>174</v>
      </c>
      <c r="W75" s="636" t="s">
        <v>162</v>
      </c>
    </row>
    <row r="76" spans="1:23" ht="16.5" customHeight="1" thickBot="1">
      <c r="A76" s="99"/>
      <c r="B76" s="670"/>
      <c r="C76" s="612"/>
      <c r="D76" s="600"/>
      <c r="E76" s="600"/>
      <c r="F76" s="600"/>
      <c r="G76" s="600"/>
      <c r="H76" s="192"/>
      <c r="I76" s="637" t="s">
        <v>175</v>
      </c>
      <c r="J76" s="631"/>
      <c r="K76" s="637" t="s">
        <v>176</v>
      </c>
      <c r="L76" s="631"/>
      <c r="M76" s="637" t="s">
        <v>177</v>
      </c>
      <c r="N76" s="631"/>
      <c r="O76" s="666"/>
      <c r="P76" s="189"/>
      <c r="Q76" s="189"/>
      <c r="R76" s="638"/>
      <c r="S76" s="633"/>
      <c r="T76" s="633"/>
      <c r="U76" s="633"/>
      <c r="V76" s="633"/>
      <c r="W76" s="633"/>
    </row>
    <row r="77" spans="1:23" ht="36.75" customHeight="1">
      <c r="A77" s="99"/>
      <c r="B77" s="670"/>
      <c r="C77" s="612"/>
      <c r="D77" s="600"/>
      <c r="E77" s="600"/>
      <c r="F77" s="600"/>
      <c r="G77" s="600"/>
      <c r="H77" s="193" t="s">
        <v>178</v>
      </c>
      <c r="I77" s="194" t="s">
        <v>179</v>
      </c>
      <c r="J77" s="195" t="s">
        <v>180</v>
      </c>
      <c r="K77" s="194" t="s">
        <v>140</v>
      </c>
      <c r="L77" s="195" t="s">
        <v>181</v>
      </c>
      <c r="M77" s="194" t="s">
        <v>140</v>
      </c>
      <c r="N77" s="195" t="s">
        <v>181</v>
      </c>
      <c r="O77" s="666"/>
      <c r="P77" s="189"/>
      <c r="Q77" s="189"/>
      <c r="R77" s="638"/>
      <c r="S77" s="633"/>
      <c r="T77" s="633"/>
      <c r="U77" s="633"/>
      <c r="V77" s="633"/>
      <c r="W77" s="633"/>
    </row>
    <row r="78" spans="1:23" ht="15" thickBot="1">
      <c r="A78" s="99"/>
      <c r="B78" s="671"/>
      <c r="C78" s="598"/>
      <c r="D78" s="619"/>
      <c r="E78" s="116" t="s">
        <v>142</v>
      </c>
      <c r="F78" s="117" t="s">
        <v>143</v>
      </c>
      <c r="G78" s="117" t="s">
        <v>144</v>
      </c>
      <c r="H78" s="116" t="s">
        <v>145</v>
      </c>
      <c r="I78" s="118" t="s">
        <v>146</v>
      </c>
      <c r="J78" s="123" t="s">
        <v>182</v>
      </c>
      <c r="K78" s="118" t="s">
        <v>148</v>
      </c>
      <c r="L78" s="123" t="s">
        <v>149</v>
      </c>
      <c r="M78" s="118" t="s">
        <v>150</v>
      </c>
      <c r="N78" s="123" t="s">
        <v>151</v>
      </c>
      <c r="O78" s="124" t="s">
        <v>152</v>
      </c>
      <c r="P78" s="189"/>
      <c r="Q78" s="189"/>
      <c r="R78" s="638"/>
      <c r="S78" s="633"/>
      <c r="T78" s="633"/>
      <c r="U78" s="633"/>
      <c r="V78" s="633"/>
      <c r="W78" s="633"/>
    </row>
    <row r="79" spans="1:23" ht="17.25" customHeight="1">
      <c r="A79" s="99"/>
      <c r="B79" s="658" t="s">
        <v>153</v>
      </c>
      <c r="C79" s="560"/>
      <c r="D79" s="196" t="str">
        <f>IF(D47="","",D47)</f>
        <v/>
      </c>
      <c r="E79" s="197"/>
      <c r="F79" s="198">
        <f>E79- G79</f>
        <v>0</v>
      </c>
      <c r="G79" s="199"/>
      <c r="H79" s="200">
        <f>SUM(I79:N79)</f>
        <v>0</v>
      </c>
      <c r="I79" s="201"/>
      <c r="J79" s="202"/>
      <c r="K79" s="201"/>
      <c r="L79" s="202"/>
      <c r="M79" s="201"/>
      <c r="N79" s="202"/>
      <c r="O79" s="203">
        <f>+G79-H79</f>
        <v>0</v>
      </c>
      <c r="P79" s="189"/>
      <c r="Q79" s="189"/>
      <c r="R79" s="633" t="str">
        <f>IF(COUNTA(E79:E81,G79:G81,I79:N81)=0,"OK",IF(COUNTIF(D79:D81,"○")=1,"OK","エラー"))</f>
        <v>OK</v>
      </c>
      <c r="S79" s="137" t="str">
        <f>IF(COUNTA(G79,I79:N79)&gt;=1,IF(E79&lt;=0,"エラー","OK"),"OK")</f>
        <v>OK</v>
      </c>
      <c r="T79" s="137" t="str">
        <f>IF(F79&lt;0,"エラー","OK")</f>
        <v>OK</v>
      </c>
      <c r="U79" s="137" t="str">
        <f>IF(O79&lt;0,"エラー","OK")</f>
        <v>OK</v>
      </c>
      <c r="V79" s="137" t="str">
        <f>IF(AND(COUNTA(E47)=COUNTA(E79),COUNTA(G47)=COUNTA(G79),COUNTA(I47)=COUNTA(I79),COUNTA(J47)=COUNTA(J79),COUNTA(K47)=COUNTA(K79),COUNTA(L47)=COUNTA(L79),COUNTA(M47)=COUNTA(M79),COUNTA(N47)=COUNTA(N79)),"OK","エラー")</f>
        <v>OK</v>
      </c>
      <c r="W79" s="137" t="str">
        <f>IF(AND(E79&lt;=E66,G79&lt;=G66,I79&lt;=I66,J79&lt;=J66,K79&lt;=K66,L79&lt;=L66,M79&lt;=M66,N79&lt;=N66),"OK","エラー")</f>
        <v>OK</v>
      </c>
    </row>
    <row r="80" spans="1:23" ht="17.25" customHeight="1">
      <c r="A80" s="99"/>
      <c r="B80" s="659" t="s">
        <v>154</v>
      </c>
      <c r="C80" s="562"/>
      <c r="D80" s="204" t="str">
        <f>IF(D48="","",D48)</f>
        <v/>
      </c>
      <c r="E80" s="205"/>
      <c r="F80" s="206">
        <f>E80- G80</f>
        <v>0</v>
      </c>
      <c r="G80" s="205"/>
      <c r="H80" s="207">
        <f>SUM(I80:N80)</f>
        <v>0</v>
      </c>
      <c r="I80" s="208"/>
      <c r="J80" s="209"/>
      <c r="K80" s="208"/>
      <c r="L80" s="209"/>
      <c r="M80" s="208"/>
      <c r="N80" s="209"/>
      <c r="O80" s="210">
        <f>+G80-H80</f>
        <v>0</v>
      </c>
      <c r="P80" s="189"/>
      <c r="Q80" s="189"/>
      <c r="R80" s="633"/>
      <c r="S80" s="137" t="str">
        <f>IF(COUNTA(G80,I80:N80)&gt;=1,IF(E80&lt;=0,"エラー","OK"),"OK")</f>
        <v>OK</v>
      </c>
      <c r="T80" s="137" t="str">
        <f>IF(F80&lt;0,"エラー","OK")</f>
        <v>OK</v>
      </c>
      <c r="U80" s="137" t="str">
        <f>IF(O80&lt;0,"エラー","OK")</f>
        <v>OK</v>
      </c>
      <c r="V80" s="137" t="str">
        <f>IF(AND(COUNTA(E48)=COUNTA(E80),COUNTA(G48)=COUNTA(G80),COUNTA(I48)=COUNTA(I80),COUNTA(J48)=COUNTA(J80),COUNTA(K48)=COUNTA(K80),COUNTA(L48)=COUNTA(L80),COUNTA(M48)=COUNTA(M80),COUNTA(N48)=COUNTA(N80)),"OK","エラー")</f>
        <v>OK</v>
      </c>
      <c r="W80" s="137" t="str">
        <f>IF(AND(E80&lt;=E67,G80&lt;=G67,I80&lt;=I67,J80&lt;=J67,K80&lt;=K67,L80&lt;=L67,M80&lt;=M67,N80&lt;=N67),"OK","エラー")</f>
        <v>OK</v>
      </c>
    </row>
    <row r="81" spans="1:23" ht="17.25" customHeight="1" thickBot="1">
      <c r="A81" s="99"/>
      <c r="B81" s="660" t="s">
        <v>155</v>
      </c>
      <c r="C81" s="564"/>
      <c r="D81" s="211" t="str">
        <f>IF(D49="","",D49)</f>
        <v/>
      </c>
      <c r="E81" s="212"/>
      <c r="F81" s="213">
        <f>E81- G81</f>
        <v>0</v>
      </c>
      <c r="G81" s="212"/>
      <c r="H81" s="214">
        <f>SUM(I81:N81)</f>
        <v>0</v>
      </c>
      <c r="I81" s="215"/>
      <c r="J81" s="216"/>
      <c r="K81" s="215"/>
      <c r="L81" s="216"/>
      <c r="M81" s="215"/>
      <c r="N81" s="216"/>
      <c r="O81" s="217">
        <f>+G81-H81</f>
        <v>0</v>
      </c>
      <c r="P81" s="189"/>
      <c r="Q81" s="189"/>
      <c r="R81" s="633"/>
      <c r="S81" s="137" t="str">
        <f>IF(COUNTA(G81,I81:N81)&gt;=1,IF(E81&lt;=0,"エラー","OK"),"OK")</f>
        <v>OK</v>
      </c>
      <c r="T81" s="137" t="str">
        <f>IF(F81&lt;0,"エラー","OK")</f>
        <v>OK</v>
      </c>
      <c r="U81" s="137" t="str">
        <f>IF(O81&lt;0,"エラー","OK")</f>
        <v>OK</v>
      </c>
      <c r="V81" s="137" t="str">
        <f>IF(AND(COUNTA(E49)=COUNTA(E81),COUNTA(G49)=COUNTA(G81),COUNTA(I49)=COUNTA(I81),COUNTA(J49)=COUNTA(J81),COUNTA(K49)=COUNTA(K81),COUNTA(L49)=COUNTA(L81),COUNTA(M49)=COUNTA(M81),COUNTA(N49)=COUNTA(N81)),"OK","エラー")</f>
        <v>OK</v>
      </c>
      <c r="W81" s="137" t="str">
        <f>IF(AND(E81&lt;=E68,G81&lt;=G68,I81&lt;=I68,J81&lt;=J68,K81&lt;=K68,L81&lt;=L68,M81&lt;=M68,N81&lt;=N68),"OK","エラー")</f>
        <v>OK</v>
      </c>
    </row>
    <row r="82" spans="1:23" ht="17.25" customHeight="1" thickBot="1">
      <c r="A82" s="99"/>
      <c r="B82" s="661" t="s">
        <v>156</v>
      </c>
      <c r="C82" s="662"/>
      <c r="D82" s="161"/>
      <c r="E82" s="218">
        <f t="shared" ref="E82:O82" si="3">SUM(E79:E81)</f>
        <v>0</v>
      </c>
      <c r="F82" s="218">
        <f t="shared" si="3"/>
        <v>0</v>
      </c>
      <c r="G82" s="218">
        <f t="shared" si="3"/>
        <v>0</v>
      </c>
      <c r="H82" s="219">
        <f t="shared" si="3"/>
        <v>0</v>
      </c>
      <c r="I82" s="220">
        <f t="shared" si="3"/>
        <v>0</v>
      </c>
      <c r="J82" s="221">
        <f t="shared" si="3"/>
        <v>0</v>
      </c>
      <c r="K82" s="220">
        <f t="shared" si="3"/>
        <v>0</v>
      </c>
      <c r="L82" s="222">
        <f t="shared" si="3"/>
        <v>0</v>
      </c>
      <c r="M82" s="220">
        <f t="shared" si="3"/>
        <v>0</v>
      </c>
      <c r="N82" s="222">
        <f t="shared" si="3"/>
        <v>0</v>
      </c>
      <c r="O82" s="223">
        <f t="shared" si="3"/>
        <v>0</v>
      </c>
      <c r="P82" s="189"/>
      <c r="Q82" s="189"/>
    </row>
    <row r="83" spans="1:23" ht="15" thickTop="1">
      <c r="A83" s="99"/>
      <c r="B83" s="663" t="s">
        <v>183</v>
      </c>
      <c r="C83" s="664"/>
      <c r="D83" s="664"/>
      <c r="E83" s="664"/>
      <c r="F83" s="664"/>
      <c r="G83" s="664"/>
      <c r="H83" s="664"/>
      <c r="I83" s="664"/>
      <c r="J83" s="664"/>
      <c r="K83" s="664"/>
      <c r="L83" s="664"/>
      <c r="M83" s="664"/>
      <c r="N83" s="664"/>
      <c r="O83" s="224"/>
      <c r="P83" s="189"/>
      <c r="Q83" s="189"/>
    </row>
    <row r="84" spans="1:23" ht="19.5" customHeight="1">
      <c r="B84" s="228"/>
      <c r="C84" s="228"/>
      <c r="D84" s="228"/>
      <c r="E84" s="229"/>
      <c r="F84" s="229"/>
      <c r="G84" s="229"/>
      <c r="H84" s="229"/>
      <c r="I84" s="229"/>
      <c r="J84" s="229"/>
      <c r="K84" s="229"/>
      <c r="L84" s="229"/>
      <c r="M84" s="229"/>
      <c r="N84" s="229"/>
      <c r="O84" s="229"/>
    </row>
    <row r="85" spans="1:23" ht="30.9" customHeight="1">
      <c r="A85" s="230"/>
      <c r="B85" s="231" t="s">
        <v>186</v>
      </c>
      <c r="C85" s="232"/>
      <c r="D85" s="233"/>
      <c r="E85" s="232"/>
      <c r="F85" s="232"/>
      <c r="G85" s="232"/>
      <c r="H85" s="232"/>
      <c r="I85" s="232"/>
      <c r="J85" s="232"/>
      <c r="K85" s="232"/>
      <c r="L85" s="232"/>
      <c r="M85" s="232"/>
      <c r="N85" s="232"/>
      <c r="O85" s="232"/>
      <c r="P85" s="234"/>
      <c r="Q85" s="234"/>
    </row>
    <row r="86" spans="1:23" ht="30" customHeight="1" thickBot="1">
      <c r="A86" s="230"/>
      <c r="B86" s="235" t="s">
        <v>187</v>
      </c>
      <c r="C86" s="235"/>
      <c r="D86" s="236"/>
      <c r="E86" s="232"/>
      <c r="F86" s="232"/>
      <c r="G86" s="232"/>
      <c r="H86" s="232"/>
      <c r="I86" s="232"/>
      <c r="J86" s="232"/>
      <c r="K86" s="232"/>
      <c r="L86" s="232"/>
      <c r="M86" s="232"/>
      <c r="N86" s="643" t="s">
        <v>121</v>
      </c>
      <c r="O86" s="643"/>
      <c r="P86" s="234"/>
      <c r="Q86" s="234"/>
    </row>
    <row r="87" spans="1:23" ht="14.25" customHeight="1" thickBot="1">
      <c r="A87" s="230"/>
      <c r="B87" s="609"/>
      <c r="C87" s="610"/>
      <c r="D87" s="621" t="s">
        <v>122</v>
      </c>
      <c r="E87" s="627" t="s">
        <v>123</v>
      </c>
      <c r="F87" s="603" t="s">
        <v>124</v>
      </c>
      <c r="G87" s="604" t="s">
        <v>125</v>
      </c>
      <c r="H87" s="625"/>
      <c r="I87" s="625"/>
      <c r="J87" s="625"/>
      <c r="K87" s="625"/>
      <c r="L87" s="625"/>
      <c r="M87" s="625"/>
      <c r="N87" s="625"/>
      <c r="O87" s="626"/>
      <c r="P87" s="234"/>
      <c r="Q87" s="234"/>
      <c r="R87" s="636" t="s">
        <v>126</v>
      </c>
      <c r="S87" s="633"/>
      <c r="T87" s="633"/>
      <c r="U87" s="633"/>
    </row>
    <row r="88" spans="1:23" ht="19.5" customHeight="1" thickBot="1">
      <c r="A88" s="230"/>
      <c r="B88" s="611"/>
      <c r="C88" s="612"/>
      <c r="D88" s="600"/>
      <c r="E88" s="600"/>
      <c r="F88" s="600"/>
      <c r="G88" s="600" t="s">
        <v>127</v>
      </c>
      <c r="H88" s="624" t="s">
        <v>128</v>
      </c>
      <c r="I88" s="625"/>
      <c r="J88" s="625"/>
      <c r="K88" s="625"/>
      <c r="L88" s="625"/>
      <c r="M88" s="625"/>
      <c r="N88" s="626"/>
      <c r="O88" s="627" t="s">
        <v>129</v>
      </c>
      <c r="P88" s="234"/>
      <c r="Q88" s="234"/>
      <c r="R88" s="638" t="s">
        <v>130</v>
      </c>
      <c r="S88" s="636" t="s">
        <v>131</v>
      </c>
      <c r="T88" s="636" t="s">
        <v>132</v>
      </c>
      <c r="U88" s="636" t="s">
        <v>133</v>
      </c>
    </row>
    <row r="89" spans="1:23" ht="17.25" customHeight="1" thickBot="1">
      <c r="A89" s="230"/>
      <c r="B89" s="611"/>
      <c r="C89" s="612"/>
      <c r="D89" s="600"/>
      <c r="E89" s="600"/>
      <c r="F89" s="600"/>
      <c r="G89" s="600"/>
      <c r="H89" s="108"/>
      <c r="I89" s="630" t="s">
        <v>134</v>
      </c>
      <c r="J89" s="654"/>
      <c r="K89" s="655" t="s">
        <v>135</v>
      </c>
      <c r="L89" s="656"/>
      <c r="M89" s="657" t="s">
        <v>136</v>
      </c>
      <c r="N89" s="631"/>
      <c r="O89" s="600"/>
      <c r="P89" s="234"/>
      <c r="Q89" s="234"/>
      <c r="R89" s="638"/>
      <c r="S89" s="633"/>
      <c r="T89" s="633"/>
      <c r="U89" s="633"/>
    </row>
    <row r="90" spans="1:23" ht="37.5" customHeight="1">
      <c r="A90" s="230"/>
      <c r="B90" s="611"/>
      <c r="C90" s="612"/>
      <c r="D90" s="600"/>
      <c r="E90" s="600"/>
      <c r="F90" s="600"/>
      <c r="G90" s="600"/>
      <c r="H90" s="193" t="s">
        <v>178</v>
      </c>
      <c r="I90" s="110" t="s">
        <v>138</v>
      </c>
      <c r="J90" s="237" t="s">
        <v>139</v>
      </c>
      <c r="K90" s="238" t="s">
        <v>140</v>
      </c>
      <c r="L90" s="239" t="s">
        <v>141</v>
      </c>
      <c r="M90" s="240" t="s">
        <v>140</v>
      </c>
      <c r="N90" s="195" t="s">
        <v>141</v>
      </c>
      <c r="O90" s="600"/>
      <c r="P90" s="234"/>
      <c r="Q90" s="234"/>
      <c r="R90" s="638"/>
      <c r="S90" s="633"/>
      <c r="T90" s="633"/>
      <c r="U90" s="633"/>
    </row>
    <row r="91" spans="1:23" ht="15" thickBot="1">
      <c r="A91" s="230"/>
      <c r="B91" s="613"/>
      <c r="C91" s="598"/>
      <c r="D91" s="619"/>
      <c r="E91" s="116" t="s">
        <v>142</v>
      </c>
      <c r="F91" s="117" t="s">
        <v>143</v>
      </c>
      <c r="G91" s="117" t="s">
        <v>144</v>
      </c>
      <c r="H91" s="116" t="s">
        <v>145</v>
      </c>
      <c r="I91" s="118" t="s">
        <v>146</v>
      </c>
      <c r="J91" s="119" t="s">
        <v>182</v>
      </c>
      <c r="K91" s="120" t="s">
        <v>148</v>
      </c>
      <c r="L91" s="121" t="s">
        <v>149</v>
      </c>
      <c r="M91" s="122" t="s">
        <v>150</v>
      </c>
      <c r="N91" s="123" t="s">
        <v>151</v>
      </c>
      <c r="O91" s="117" t="s">
        <v>152</v>
      </c>
      <c r="P91" s="234"/>
      <c r="Q91" s="234"/>
      <c r="R91" s="638"/>
      <c r="S91" s="633"/>
      <c r="T91" s="633"/>
      <c r="U91" s="633"/>
    </row>
    <row r="92" spans="1:23" ht="17.25" customHeight="1">
      <c r="A92" s="230"/>
      <c r="B92" s="559" t="s">
        <v>153</v>
      </c>
      <c r="C92" s="560"/>
      <c r="D92" s="125"/>
      <c r="E92" s="126"/>
      <c r="F92" s="127">
        <f>E92-G92</f>
        <v>0</v>
      </c>
      <c r="G92" s="128"/>
      <c r="H92" s="129">
        <f>SUM(I92:N92)</f>
        <v>0</v>
      </c>
      <c r="I92" s="130"/>
      <c r="J92" s="131"/>
      <c r="K92" s="132"/>
      <c r="L92" s="133"/>
      <c r="M92" s="134"/>
      <c r="N92" s="135"/>
      <c r="O92" s="241">
        <f>G92-H92</f>
        <v>0</v>
      </c>
      <c r="P92" s="234"/>
      <c r="Q92" s="234"/>
      <c r="R92" s="633" t="str">
        <f>IF(COUNTA(E92:E94,G92:G94,I92:N94)=0,"OK",IF(COUNTIF(D92:D94,"○")=1,"OK","エラー"))</f>
        <v>OK</v>
      </c>
      <c r="S92" s="137" t="str">
        <f>IF(COUNTA(G92,I92:N92)&gt;=1,IF(E92&lt;=0,"エラー","OK"),"OK")</f>
        <v>OK</v>
      </c>
      <c r="T92" s="137" t="str">
        <f>IF(F92&lt;0,"エラー","OK")</f>
        <v>OK</v>
      </c>
      <c r="U92" s="137" t="str">
        <f>IF(O92&lt;0,"エラー","OK")</f>
        <v>OK</v>
      </c>
    </row>
    <row r="93" spans="1:23" ht="17.25" customHeight="1">
      <c r="A93" s="230"/>
      <c r="B93" s="561" t="s">
        <v>154</v>
      </c>
      <c r="C93" s="562"/>
      <c r="D93" s="138"/>
      <c r="E93" s="139"/>
      <c r="F93" s="140">
        <f>E93-G93</f>
        <v>0</v>
      </c>
      <c r="G93" s="139"/>
      <c r="H93" s="141">
        <f>SUM(I93:N93)</f>
        <v>0</v>
      </c>
      <c r="I93" s="142"/>
      <c r="J93" s="143"/>
      <c r="K93" s="144"/>
      <c r="L93" s="145"/>
      <c r="M93" s="146"/>
      <c r="N93" s="147"/>
      <c r="O93" s="242">
        <f>G93-H93</f>
        <v>0</v>
      </c>
      <c r="P93" s="234"/>
      <c r="Q93" s="234"/>
      <c r="R93" s="633"/>
      <c r="S93" s="137" t="str">
        <f>IF(COUNTA(G93,I93:N93)&gt;=1,IF(E93&lt;=0,"エラー","OK"),"OK")</f>
        <v>OK</v>
      </c>
      <c r="T93" s="137" t="str">
        <f>IF(F93&lt;0,"エラー","OK")</f>
        <v>OK</v>
      </c>
      <c r="U93" s="137" t="str">
        <f>IF(O93&lt;0,"エラー","OK")</f>
        <v>OK</v>
      </c>
    </row>
    <row r="94" spans="1:23" ht="17.25" customHeight="1" thickBot="1">
      <c r="A94" s="230"/>
      <c r="B94" s="563" t="s">
        <v>155</v>
      </c>
      <c r="C94" s="564"/>
      <c r="D94" s="243"/>
      <c r="E94" s="150"/>
      <c r="F94" s="151">
        <f>E94-G94</f>
        <v>0</v>
      </c>
      <c r="G94" s="152"/>
      <c r="H94" s="153">
        <f>SUM(I94:N94)</f>
        <v>0</v>
      </c>
      <c r="I94" s="154"/>
      <c r="J94" s="155"/>
      <c r="K94" s="156"/>
      <c r="L94" s="157"/>
      <c r="M94" s="158"/>
      <c r="N94" s="159"/>
      <c r="O94" s="244">
        <f>G94-H94</f>
        <v>0</v>
      </c>
      <c r="P94" s="234"/>
      <c r="Q94" s="234"/>
      <c r="R94" s="633"/>
      <c r="S94" s="137" t="str">
        <f>IF(COUNTA(G94,I94:N94)&gt;=1,IF(E94&lt;=0,"エラー","OK"),"OK")</f>
        <v>OK</v>
      </c>
      <c r="T94" s="137" t="str">
        <f>IF(F94&lt;0,"エラー","OK")</f>
        <v>OK</v>
      </c>
      <c r="U94" s="137" t="str">
        <f>IF(O94&lt;0,"エラー","OK")</f>
        <v>OK</v>
      </c>
    </row>
    <row r="95" spans="1:23" ht="17.25" customHeight="1" thickBot="1">
      <c r="A95" s="230"/>
      <c r="B95" s="595" t="s">
        <v>156</v>
      </c>
      <c r="C95" s="596"/>
      <c r="D95" s="245"/>
      <c r="E95" s="244">
        <f>SUM(E92:E94)</f>
        <v>0</v>
      </c>
      <c r="F95" s="244">
        <f>SUM(F92:F94)</f>
        <v>0</v>
      </c>
      <c r="G95" s="244">
        <f t="shared" ref="G95:O95" si="4">SUM(G92:G94)</f>
        <v>0</v>
      </c>
      <c r="H95" s="246">
        <f t="shared" si="4"/>
        <v>0</v>
      </c>
      <c r="I95" s="247">
        <f t="shared" si="4"/>
        <v>0</v>
      </c>
      <c r="J95" s="248">
        <f t="shared" si="4"/>
        <v>0</v>
      </c>
      <c r="K95" s="249">
        <f t="shared" si="4"/>
        <v>0</v>
      </c>
      <c r="L95" s="250">
        <f t="shared" si="4"/>
        <v>0</v>
      </c>
      <c r="M95" s="251">
        <f t="shared" si="4"/>
        <v>0</v>
      </c>
      <c r="N95" s="252">
        <f t="shared" si="4"/>
        <v>0</v>
      </c>
      <c r="O95" s="244">
        <f t="shared" si="4"/>
        <v>0</v>
      </c>
      <c r="P95" s="234"/>
      <c r="Q95" s="234"/>
    </row>
    <row r="96" spans="1:23" ht="3.75" customHeight="1">
      <c r="A96" s="230"/>
      <c r="B96" s="232"/>
      <c r="C96" s="232"/>
      <c r="D96" s="232"/>
      <c r="E96" s="232"/>
      <c r="F96" s="232"/>
      <c r="G96" s="232"/>
      <c r="H96" s="232"/>
      <c r="I96" s="232"/>
      <c r="J96" s="232"/>
      <c r="K96" s="253"/>
      <c r="L96" s="254"/>
      <c r="M96" s="232"/>
      <c r="N96" s="232"/>
      <c r="O96" s="232"/>
      <c r="P96" s="234"/>
      <c r="Q96" s="234"/>
    </row>
    <row r="97" spans="1:22" ht="4.5" customHeight="1" thickBot="1">
      <c r="A97" s="230"/>
      <c r="B97" s="255"/>
      <c r="C97" s="255"/>
      <c r="D97" s="255"/>
      <c r="E97" s="256"/>
      <c r="F97" s="256"/>
      <c r="G97" s="256"/>
      <c r="H97" s="256"/>
      <c r="I97" s="256"/>
      <c r="J97" s="256"/>
      <c r="K97" s="257"/>
      <c r="L97" s="258"/>
      <c r="M97" s="256"/>
      <c r="N97" s="256"/>
      <c r="O97" s="256"/>
      <c r="P97" s="230"/>
      <c r="Q97" s="234"/>
    </row>
    <row r="98" spans="1:22" ht="17.25" customHeight="1">
      <c r="A98" s="230"/>
      <c r="B98" s="255"/>
      <c r="C98" s="255"/>
      <c r="D98" s="255"/>
      <c r="E98" s="256"/>
      <c r="F98" s="256"/>
      <c r="G98" s="256"/>
      <c r="H98" s="653" t="s">
        <v>157</v>
      </c>
      <c r="I98" s="653"/>
      <c r="J98" s="653"/>
      <c r="K98" s="653"/>
      <c r="L98" s="653"/>
      <c r="M98" s="653"/>
      <c r="N98" s="653"/>
      <c r="O98" s="653"/>
      <c r="P98" s="230"/>
      <c r="Q98" s="234"/>
    </row>
    <row r="99" spans="1:22" ht="17.25" customHeight="1" thickBot="1">
      <c r="A99" s="230"/>
      <c r="B99" s="255"/>
      <c r="C99" s="255"/>
      <c r="D99" s="255"/>
      <c r="E99" s="256"/>
      <c r="F99" s="256"/>
      <c r="G99" s="256"/>
      <c r="H99" s="650" t="s">
        <v>158</v>
      </c>
      <c r="I99" s="650"/>
      <c r="J99" s="650"/>
      <c r="K99" s="650"/>
      <c r="L99" s="650"/>
      <c r="M99" s="650"/>
      <c r="N99" s="650"/>
      <c r="O99" s="650"/>
      <c r="P99" s="230"/>
      <c r="Q99" s="234"/>
    </row>
    <row r="100" spans="1:22" ht="17.25" customHeight="1" thickBot="1">
      <c r="A100" s="255"/>
      <c r="B100" s="255"/>
      <c r="C100" s="255"/>
      <c r="D100" s="255"/>
      <c r="E100" s="256"/>
      <c r="F100" s="256"/>
      <c r="G100" s="256"/>
      <c r="H100" s="256"/>
      <c r="I100" s="259"/>
      <c r="J100" s="651" t="s">
        <v>159</v>
      </c>
      <c r="K100" s="651"/>
      <c r="L100" s="651" t="s">
        <v>160</v>
      </c>
      <c r="M100" s="651"/>
      <c r="N100" s="256"/>
      <c r="O100" s="256"/>
      <c r="P100" s="230"/>
      <c r="Q100" s="234"/>
    </row>
    <row r="101" spans="1:22" ht="17.25" customHeight="1">
      <c r="A101" s="255"/>
      <c r="B101" s="255"/>
      <c r="C101" s="255"/>
      <c r="D101" s="255"/>
      <c r="E101" s="256"/>
      <c r="F101" s="256"/>
      <c r="G101" s="256"/>
      <c r="H101" s="256"/>
      <c r="I101" s="260" t="s">
        <v>153</v>
      </c>
      <c r="J101" s="652"/>
      <c r="K101" s="652"/>
      <c r="L101" s="652"/>
      <c r="M101" s="652"/>
      <c r="N101" s="256"/>
      <c r="O101" s="256"/>
      <c r="P101" s="230"/>
      <c r="Q101" s="234"/>
    </row>
    <row r="102" spans="1:22" ht="17.25" customHeight="1">
      <c r="A102" s="255"/>
      <c r="B102" s="255"/>
      <c r="C102" s="255"/>
      <c r="D102" s="255"/>
      <c r="E102" s="256"/>
      <c r="F102" s="256"/>
      <c r="G102" s="256"/>
      <c r="H102" s="256"/>
      <c r="I102" s="260" t="s">
        <v>154</v>
      </c>
      <c r="J102" s="652"/>
      <c r="K102" s="652"/>
      <c r="L102" s="652"/>
      <c r="M102" s="652"/>
      <c r="N102" s="256"/>
      <c r="O102" s="256"/>
      <c r="P102" s="230"/>
      <c r="Q102" s="234"/>
    </row>
    <row r="103" spans="1:22" ht="17.25" customHeight="1" thickBot="1">
      <c r="A103" s="255"/>
      <c r="B103" s="255"/>
      <c r="C103" s="255"/>
      <c r="D103" s="255"/>
      <c r="E103" s="256"/>
      <c r="F103" s="256"/>
      <c r="G103" s="256"/>
      <c r="H103" s="256"/>
      <c r="I103" s="261" t="s">
        <v>155</v>
      </c>
      <c r="J103" s="642"/>
      <c r="K103" s="642"/>
      <c r="L103" s="642"/>
      <c r="M103" s="642"/>
      <c r="N103" s="256"/>
      <c r="O103" s="256"/>
      <c r="P103" s="230"/>
      <c r="Q103" s="234"/>
    </row>
    <row r="104" spans="1:22" ht="23.25" customHeight="1">
      <c r="A104" s="255"/>
      <c r="B104" s="255"/>
      <c r="C104" s="255"/>
      <c r="D104" s="255"/>
      <c r="E104" s="256"/>
      <c r="F104" s="256"/>
      <c r="G104" s="256"/>
      <c r="H104" s="256"/>
      <c r="I104" s="256"/>
      <c r="J104" s="256"/>
      <c r="K104" s="256"/>
      <c r="L104" s="256"/>
      <c r="M104" s="256"/>
      <c r="N104" s="256"/>
      <c r="O104" s="256"/>
      <c r="P104" s="230"/>
      <c r="Q104" s="234"/>
    </row>
    <row r="105" spans="1:22" s="90" customFormat="1" ht="30" customHeight="1" thickBot="1">
      <c r="A105" s="262"/>
      <c r="B105" s="263" t="s">
        <v>188</v>
      </c>
      <c r="C105" s="264"/>
      <c r="D105" s="264"/>
      <c r="E105" s="264"/>
      <c r="F105" s="264"/>
      <c r="G105" s="264"/>
      <c r="H105" s="264"/>
      <c r="I105" s="264"/>
      <c r="J105" s="264"/>
      <c r="K105" s="264"/>
      <c r="L105" s="264"/>
      <c r="M105" s="264"/>
      <c r="N105" s="264"/>
      <c r="O105" s="265" t="s">
        <v>121</v>
      </c>
      <c r="P105" s="264"/>
      <c r="Q105" s="234"/>
    </row>
    <row r="106" spans="1:22" ht="14.25" customHeight="1" thickBot="1">
      <c r="A106" s="230"/>
      <c r="B106" s="609"/>
      <c r="C106" s="610"/>
      <c r="D106" s="621" t="s">
        <v>122</v>
      </c>
      <c r="E106" s="627" t="s">
        <v>123</v>
      </c>
      <c r="F106" s="603" t="s">
        <v>124</v>
      </c>
      <c r="G106" s="624" t="s">
        <v>125</v>
      </c>
      <c r="H106" s="625"/>
      <c r="I106" s="625"/>
      <c r="J106" s="625"/>
      <c r="K106" s="625"/>
      <c r="L106" s="625"/>
      <c r="M106" s="625"/>
      <c r="N106" s="625"/>
      <c r="O106" s="626"/>
      <c r="P106" s="234"/>
      <c r="Q106" s="234"/>
      <c r="R106" s="636" t="s">
        <v>126</v>
      </c>
      <c r="S106" s="636"/>
      <c r="T106" s="636"/>
      <c r="U106" s="636"/>
      <c r="V106" s="636"/>
    </row>
    <row r="107" spans="1:22" ht="22.5" customHeight="1" thickBot="1">
      <c r="A107" s="230"/>
      <c r="B107" s="611"/>
      <c r="C107" s="612"/>
      <c r="D107" s="600"/>
      <c r="E107" s="600"/>
      <c r="F107" s="600"/>
      <c r="G107" s="600" t="s">
        <v>127</v>
      </c>
      <c r="H107" s="624" t="s">
        <v>128</v>
      </c>
      <c r="I107" s="625"/>
      <c r="J107" s="625"/>
      <c r="K107" s="625"/>
      <c r="L107" s="625"/>
      <c r="M107" s="625"/>
      <c r="N107" s="626"/>
      <c r="O107" s="627" t="s">
        <v>129</v>
      </c>
      <c r="P107" s="234"/>
      <c r="Q107" s="234"/>
      <c r="R107" s="638" t="s">
        <v>130</v>
      </c>
      <c r="S107" s="636" t="s">
        <v>131</v>
      </c>
      <c r="T107" s="636" t="s">
        <v>132</v>
      </c>
      <c r="U107" s="636" t="s">
        <v>133</v>
      </c>
      <c r="V107" s="636" t="s">
        <v>162</v>
      </c>
    </row>
    <row r="108" spans="1:22" ht="19.5" customHeight="1" thickBot="1">
      <c r="A108" s="230"/>
      <c r="B108" s="611"/>
      <c r="C108" s="612"/>
      <c r="D108" s="600"/>
      <c r="E108" s="600"/>
      <c r="F108" s="600"/>
      <c r="G108" s="600"/>
      <c r="H108" s="108"/>
      <c r="I108" s="630" t="s">
        <v>134</v>
      </c>
      <c r="J108" s="654"/>
      <c r="K108" s="655" t="s">
        <v>135</v>
      </c>
      <c r="L108" s="656"/>
      <c r="M108" s="657" t="s">
        <v>136</v>
      </c>
      <c r="N108" s="631"/>
      <c r="O108" s="600"/>
      <c r="P108" s="234"/>
      <c r="Q108" s="234"/>
      <c r="R108" s="638"/>
      <c r="S108" s="633"/>
      <c r="T108" s="633"/>
      <c r="U108" s="633"/>
      <c r="V108" s="633"/>
    </row>
    <row r="109" spans="1:22" ht="36.75" customHeight="1">
      <c r="A109" s="230"/>
      <c r="B109" s="611"/>
      <c r="C109" s="612"/>
      <c r="D109" s="600"/>
      <c r="E109" s="600"/>
      <c r="F109" s="600"/>
      <c r="G109" s="600"/>
      <c r="H109" s="193" t="s">
        <v>178</v>
      </c>
      <c r="I109" s="194" t="s">
        <v>138</v>
      </c>
      <c r="J109" s="237" t="s">
        <v>139</v>
      </c>
      <c r="K109" s="238" t="s">
        <v>140</v>
      </c>
      <c r="L109" s="239" t="s">
        <v>141</v>
      </c>
      <c r="M109" s="240" t="s">
        <v>140</v>
      </c>
      <c r="N109" s="195" t="s">
        <v>141</v>
      </c>
      <c r="O109" s="600"/>
      <c r="P109" s="234"/>
      <c r="Q109" s="234"/>
      <c r="R109" s="638"/>
      <c r="S109" s="633"/>
      <c r="T109" s="633"/>
      <c r="U109" s="633"/>
      <c r="V109" s="633"/>
    </row>
    <row r="110" spans="1:22" ht="15" thickBot="1">
      <c r="A110" s="230"/>
      <c r="B110" s="613"/>
      <c r="C110" s="598"/>
      <c r="D110" s="619"/>
      <c r="E110" s="116" t="s">
        <v>142</v>
      </c>
      <c r="F110" s="117" t="s">
        <v>143</v>
      </c>
      <c r="G110" s="117" t="s">
        <v>144</v>
      </c>
      <c r="H110" s="116" t="s">
        <v>145</v>
      </c>
      <c r="I110" s="118" t="s">
        <v>146</v>
      </c>
      <c r="J110" s="119" t="s">
        <v>182</v>
      </c>
      <c r="K110" s="120" t="s">
        <v>148</v>
      </c>
      <c r="L110" s="121" t="s">
        <v>149</v>
      </c>
      <c r="M110" s="122" t="s">
        <v>150</v>
      </c>
      <c r="N110" s="123" t="s">
        <v>151</v>
      </c>
      <c r="O110" s="117" t="s">
        <v>152</v>
      </c>
      <c r="P110" s="234"/>
      <c r="Q110" s="234"/>
      <c r="R110" s="638"/>
      <c r="S110" s="633"/>
      <c r="T110" s="633"/>
      <c r="U110" s="633"/>
      <c r="V110" s="633"/>
    </row>
    <row r="111" spans="1:22" ht="17.25" customHeight="1">
      <c r="A111" s="230"/>
      <c r="B111" s="559" t="s">
        <v>153</v>
      </c>
      <c r="C111" s="560"/>
      <c r="D111" s="185" t="str">
        <f>IF(D92="","",D92)</f>
        <v/>
      </c>
      <c r="E111" s="126"/>
      <c r="F111" s="127">
        <f>E111-G111</f>
        <v>0</v>
      </c>
      <c r="G111" s="128"/>
      <c r="H111" s="129">
        <f>SUM(I111:N111)</f>
        <v>0</v>
      </c>
      <c r="I111" s="130"/>
      <c r="J111" s="131"/>
      <c r="K111" s="132"/>
      <c r="L111" s="133"/>
      <c r="M111" s="134"/>
      <c r="N111" s="135"/>
      <c r="O111" s="241">
        <f>G111-H111</f>
        <v>0</v>
      </c>
      <c r="P111" s="234"/>
      <c r="Q111" s="234"/>
      <c r="R111" s="633" t="str">
        <f>IF(COUNTA(E111:E113,G111:G113,I111:N113)=0,"OK",IF(COUNTIF(D111:D113,"○")=1,"OK","エラー"))</f>
        <v>OK</v>
      </c>
      <c r="S111" s="137" t="str">
        <f>IF(COUNTA(G111,I111:N111)&gt;=1,IF(E111&lt;=0,"エラー","OK"),"OK")</f>
        <v>OK</v>
      </c>
      <c r="T111" s="137" t="str">
        <f>IF(F111&lt;0,"エラー","OK")</f>
        <v>OK</v>
      </c>
      <c r="U111" s="137" t="str">
        <f>IF(O111&lt;0,"エラー","OK")</f>
        <v>OK</v>
      </c>
      <c r="V111" s="137" t="str">
        <f>IF(AND(E111&lt;=E92,G111&lt;=G92,I111&lt;=I92,J111&lt;=J92,K111&lt;=K92,L111&lt;=L92,M111&lt;=M92,N111&lt;=N92),"OK","エラー")</f>
        <v>OK</v>
      </c>
    </row>
    <row r="112" spans="1:22" ht="17.25" customHeight="1">
      <c r="A112" s="230"/>
      <c r="B112" s="561" t="s">
        <v>154</v>
      </c>
      <c r="C112" s="562"/>
      <c r="D112" s="186" t="str">
        <f>IF(D93="","",D93)</f>
        <v/>
      </c>
      <c r="E112" s="139"/>
      <c r="F112" s="140">
        <f>E112-G112</f>
        <v>0</v>
      </c>
      <c r="G112" s="139"/>
      <c r="H112" s="141">
        <f>SUM(I112:N112)</f>
        <v>0</v>
      </c>
      <c r="I112" s="142"/>
      <c r="J112" s="143"/>
      <c r="K112" s="144"/>
      <c r="L112" s="145"/>
      <c r="M112" s="146"/>
      <c r="N112" s="147"/>
      <c r="O112" s="242">
        <f>G112-H112</f>
        <v>0</v>
      </c>
      <c r="P112" s="234"/>
      <c r="Q112" s="234"/>
      <c r="R112" s="633"/>
      <c r="S112" s="137" t="str">
        <f>IF(COUNTA(G112,I112:N112)&gt;=1,IF(E112&lt;=0,"エラー","OK"),"OK")</f>
        <v>OK</v>
      </c>
      <c r="T112" s="137" t="str">
        <f>IF(F112&lt;0,"エラー","OK")</f>
        <v>OK</v>
      </c>
      <c r="U112" s="137" t="str">
        <f>IF(O112&lt;0,"エラー","OK")</f>
        <v>OK</v>
      </c>
      <c r="V112" s="137" t="str">
        <f>IF(AND(E112&lt;=E93,G112&lt;=G93,I112&lt;=I93,J112&lt;=J93,K112&lt;=K93,L112&lt;=L93,M112&lt;=M93,N112&lt;=N93),"OK","エラー")</f>
        <v>OK</v>
      </c>
    </row>
    <row r="113" spans="1:22" ht="17.25" customHeight="1" thickBot="1">
      <c r="A113" s="230"/>
      <c r="B113" s="563" t="s">
        <v>155</v>
      </c>
      <c r="C113" s="564"/>
      <c r="D113" s="211" t="str">
        <f>IF(D94="","",D94)</f>
        <v/>
      </c>
      <c r="E113" s="150"/>
      <c r="F113" s="151">
        <f>E113-G113</f>
        <v>0</v>
      </c>
      <c r="G113" s="152"/>
      <c r="H113" s="153">
        <f>SUM(I113:N113)</f>
        <v>0</v>
      </c>
      <c r="I113" s="154"/>
      <c r="J113" s="155"/>
      <c r="K113" s="156"/>
      <c r="L113" s="157"/>
      <c r="M113" s="158"/>
      <c r="N113" s="159"/>
      <c r="O113" s="244">
        <f>G113-H113</f>
        <v>0</v>
      </c>
      <c r="P113" s="234"/>
      <c r="Q113" s="234"/>
      <c r="R113" s="633"/>
      <c r="S113" s="137" t="str">
        <f>IF(COUNTA(G113,I113:N113)&gt;=1,IF(E113&lt;=0,"エラー","OK"),"OK")</f>
        <v>OK</v>
      </c>
      <c r="T113" s="137" t="str">
        <f>IF(F113&lt;0,"エラー","OK")</f>
        <v>OK</v>
      </c>
      <c r="U113" s="137" t="str">
        <f>IF(O113&lt;0,"エラー","OK")</f>
        <v>OK</v>
      </c>
      <c r="V113" s="137" t="str">
        <f>IF(AND(E113&lt;=E94,G113&lt;=G94,I113&lt;=I94,J113&lt;=J94,K113&lt;=K94,L113&lt;=L94,M113&lt;=M94,N113&lt;=N94),"OK","エラー")</f>
        <v>OK</v>
      </c>
    </row>
    <row r="114" spans="1:22" ht="17.25" customHeight="1" thickBot="1">
      <c r="A114" s="230"/>
      <c r="B114" s="595" t="s">
        <v>156</v>
      </c>
      <c r="C114" s="596"/>
      <c r="D114" s="245"/>
      <c r="E114" s="244">
        <f>SUM(E111:E113)</f>
        <v>0</v>
      </c>
      <c r="F114" s="244">
        <f>SUM(F111:F113)</f>
        <v>0</v>
      </c>
      <c r="G114" s="244">
        <f t="shared" ref="G114:O114" si="5">SUM(G111:G113)</f>
        <v>0</v>
      </c>
      <c r="H114" s="246">
        <f t="shared" si="5"/>
        <v>0</v>
      </c>
      <c r="I114" s="247">
        <f t="shared" si="5"/>
        <v>0</v>
      </c>
      <c r="J114" s="248">
        <f t="shared" si="5"/>
        <v>0</v>
      </c>
      <c r="K114" s="249">
        <f t="shared" si="5"/>
        <v>0</v>
      </c>
      <c r="L114" s="250">
        <f t="shared" si="5"/>
        <v>0</v>
      </c>
      <c r="M114" s="251">
        <f t="shared" si="5"/>
        <v>0</v>
      </c>
      <c r="N114" s="252">
        <f t="shared" si="5"/>
        <v>0</v>
      </c>
      <c r="O114" s="244">
        <f t="shared" si="5"/>
        <v>0</v>
      </c>
      <c r="P114" s="234"/>
      <c r="Q114" s="234"/>
    </row>
    <row r="115" spans="1:22" ht="8.25" customHeight="1">
      <c r="A115" s="230"/>
      <c r="B115" s="232"/>
      <c r="C115" s="232"/>
      <c r="D115" s="232"/>
      <c r="E115" s="232"/>
      <c r="F115" s="232"/>
      <c r="G115" s="232"/>
      <c r="H115" s="232"/>
      <c r="I115" s="232"/>
      <c r="J115" s="232"/>
      <c r="K115" s="253"/>
      <c r="L115" s="254"/>
      <c r="M115" s="232"/>
      <c r="N115" s="232"/>
      <c r="O115" s="232"/>
      <c r="P115" s="234"/>
      <c r="Q115" s="234"/>
    </row>
    <row r="116" spans="1:22" ht="4.5" customHeight="1" thickBot="1">
      <c r="A116" s="230"/>
      <c r="B116" s="255"/>
      <c r="C116" s="255"/>
      <c r="D116" s="255"/>
      <c r="E116" s="256"/>
      <c r="F116" s="256"/>
      <c r="G116" s="256"/>
      <c r="H116" s="256"/>
      <c r="I116" s="256"/>
      <c r="J116" s="256"/>
      <c r="K116" s="257"/>
      <c r="L116" s="258"/>
      <c r="M116" s="256"/>
      <c r="N116" s="256"/>
      <c r="O116" s="256"/>
      <c r="P116" s="230"/>
      <c r="Q116" s="234"/>
    </row>
    <row r="117" spans="1:22" ht="17.25" customHeight="1">
      <c r="A117" s="230"/>
      <c r="B117" s="255"/>
      <c r="C117" s="255"/>
      <c r="D117" s="255"/>
      <c r="E117" s="256"/>
      <c r="F117" s="256"/>
      <c r="G117" s="256"/>
      <c r="H117" s="653" t="s">
        <v>157</v>
      </c>
      <c r="I117" s="653"/>
      <c r="J117" s="653"/>
      <c r="K117" s="653"/>
      <c r="L117" s="653"/>
      <c r="M117" s="653"/>
      <c r="N117" s="653"/>
      <c r="O117" s="653"/>
      <c r="P117" s="230"/>
      <c r="Q117" s="234"/>
    </row>
    <row r="118" spans="1:22" ht="17.25" customHeight="1" thickBot="1">
      <c r="A118" s="230"/>
      <c r="B118" s="255"/>
      <c r="C118" s="255"/>
      <c r="D118" s="255"/>
      <c r="E118" s="256"/>
      <c r="F118" s="256"/>
      <c r="G118" s="256"/>
      <c r="H118" s="650" t="s">
        <v>158</v>
      </c>
      <c r="I118" s="650"/>
      <c r="J118" s="650"/>
      <c r="K118" s="650"/>
      <c r="L118" s="650"/>
      <c r="M118" s="650"/>
      <c r="N118" s="650"/>
      <c r="O118" s="650"/>
      <c r="P118" s="230"/>
      <c r="Q118" s="234"/>
    </row>
    <row r="119" spans="1:22" ht="17.25" customHeight="1" thickBot="1">
      <c r="A119" s="255"/>
      <c r="B119" s="255"/>
      <c r="C119" s="255"/>
      <c r="D119" s="255"/>
      <c r="E119" s="256"/>
      <c r="F119" s="256"/>
      <c r="G119" s="256"/>
      <c r="H119" s="256"/>
      <c r="I119" s="259"/>
      <c r="J119" s="651" t="s">
        <v>159</v>
      </c>
      <c r="K119" s="651"/>
      <c r="L119" s="651" t="s">
        <v>160</v>
      </c>
      <c r="M119" s="651"/>
      <c r="N119" s="256"/>
      <c r="O119" s="256"/>
      <c r="P119" s="230"/>
      <c r="Q119" s="234"/>
    </row>
    <row r="120" spans="1:22" ht="17.25" customHeight="1">
      <c r="A120" s="255"/>
      <c r="B120" s="255"/>
      <c r="C120" s="255"/>
      <c r="D120" s="255"/>
      <c r="E120" s="256"/>
      <c r="F120" s="256"/>
      <c r="G120" s="256"/>
      <c r="H120" s="256"/>
      <c r="I120" s="260" t="s">
        <v>153</v>
      </c>
      <c r="J120" s="652"/>
      <c r="K120" s="652"/>
      <c r="L120" s="652"/>
      <c r="M120" s="652"/>
      <c r="N120" s="256"/>
      <c r="O120" s="256"/>
      <c r="P120" s="230"/>
      <c r="Q120" s="234"/>
    </row>
    <row r="121" spans="1:22" ht="17.25" customHeight="1">
      <c r="A121" s="255"/>
      <c r="B121" s="255"/>
      <c r="C121" s="255"/>
      <c r="D121" s="255"/>
      <c r="E121" s="256"/>
      <c r="F121" s="256"/>
      <c r="G121" s="256"/>
      <c r="H121" s="256"/>
      <c r="I121" s="260" t="s">
        <v>154</v>
      </c>
      <c r="J121" s="652"/>
      <c r="K121" s="652"/>
      <c r="L121" s="652"/>
      <c r="M121" s="652"/>
      <c r="N121" s="256"/>
      <c r="O121" s="256"/>
      <c r="P121" s="230"/>
      <c r="Q121" s="234"/>
    </row>
    <row r="122" spans="1:22" ht="17.25" customHeight="1" thickBot="1">
      <c r="A122" s="255"/>
      <c r="B122" s="255"/>
      <c r="C122" s="255"/>
      <c r="D122" s="255"/>
      <c r="E122" s="256"/>
      <c r="F122" s="256"/>
      <c r="G122" s="256"/>
      <c r="H122" s="256"/>
      <c r="I122" s="261" t="s">
        <v>155</v>
      </c>
      <c r="J122" s="642"/>
      <c r="K122" s="642"/>
      <c r="L122" s="642"/>
      <c r="M122" s="642"/>
      <c r="N122" s="256"/>
      <c r="O122" s="256"/>
      <c r="P122" s="230"/>
      <c r="Q122" s="234"/>
    </row>
    <row r="123" spans="1:22" ht="17.25" customHeight="1">
      <c r="A123" s="255"/>
      <c r="B123" s="255"/>
      <c r="C123" s="255"/>
      <c r="D123" s="255"/>
      <c r="E123" s="256"/>
      <c r="F123" s="256"/>
      <c r="G123" s="256"/>
      <c r="H123" s="256"/>
      <c r="I123" s="256"/>
      <c r="J123" s="256"/>
      <c r="K123" s="256"/>
      <c r="L123" s="256"/>
      <c r="M123" s="256"/>
      <c r="N123" s="256"/>
      <c r="O123" s="256"/>
      <c r="P123" s="230"/>
      <c r="Q123" s="234"/>
    </row>
    <row r="124" spans="1:22" ht="30" customHeight="1" thickBot="1">
      <c r="A124" s="230"/>
      <c r="B124" s="266" t="s">
        <v>189</v>
      </c>
      <c r="C124" s="267"/>
      <c r="D124" s="236"/>
      <c r="E124" s="232"/>
      <c r="F124" s="232"/>
      <c r="G124" s="232"/>
      <c r="H124" s="232"/>
      <c r="I124" s="232"/>
      <c r="J124" s="232"/>
      <c r="K124" s="232"/>
      <c r="L124" s="232"/>
      <c r="M124" s="232"/>
      <c r="N124" s="643" t="s">
        <v>164</v>
      </c>
      <c r="O124" s="644"/>
      <c r="P124" s="268"/>
      <c r="Q124" s="230"/>
    </row>
    <row r="125" spans="1:22" ht="17.25" customHeight="1" thickBot="1">
      <c r="A125" s="230"/>
      <c r="B125" s="609"/>
      <c r="C125" s="645"/>
      <c r="D125" s="621" t="s">
        <v>122</v>
      </c>
      <c r="E125" s="603" t="s">
        <v>165</v>
      </c>
      <c r="F125" s="603" t="s">
        <v>166</v>
      </c>
      <c r="G125" s="628" t="s">
        <v>167</v>
      </c>
      <c r="H125" s="649"/>
      <c r="I125" s="649"/>
      <c r="J125" s="649"/>
      <c r="K125" s="649"/>
      <c r="L125" s="649"/>
      <c r="M125" s="649"/>
      <c r="N125" s="649"/>
      <c r="O125" s="629"/>
      <c r="P125" s="230"/>
      <c r="Q125" s="230"/>
      <c r="R125" s="636" t="s">
        <v>126</v>
      </c>
      <c r="S125" s="636"/>
      <c r="T125" s="636"/>
      <c r="U125" s="636"/>
      <c r="V125" s="636"/>
    </row>
    <row r="126" spans="1:22" ht="17.25" customHeight="1" thickBot="1">
      <c r="A126" s="230"/>
      <c r="B126" s="620"/>
      <c r="C126" s="646"/>
      <c r="D126" s="600"/>
      <c r="E126" s="600"/>
      <c r="F126" s="599"/>
      <c r="G126" s="599" t="s">
        <v>168</v>
      </c>
      <c r="H126" s="639" t="s">
        <v>169</v>
      </c>
      <c r="I126" s="640"/>
      <c r="J126" s="640"/>
      <c r="K126" s="640"/>
      <c r="L126" s="640"/>
      <c r="M126" s="640"/>
      <c r="N126" s="641"/>
      <c r="O126" s="600" t="s">
        <v>170</v>
      </c>
      <c r="P126" s="230"/>
      <c r="Q126" s="269"/>
      <c r="R126" s="638" t="s">
        <v>130</v>
      </c>
      <c r="S126" s="636" t="s">
        <v>171</v>
      </c>
      <c r="T126" s="636" t="s">
        <v>172</v>
      </c>
      <c r="U126" s="636" t="s">
        <v>173</v>
      </c>
      <c r="V126" s="636" t="s">
        <v>174</v>
      </c>
    </row>
    <row r="127" spans="1:22" s="270" customFormat="1" ht="17.25" customHeight="1" thickBot="1">
      <c r="A127" s="269"/>
      <c r="B127" s="620"/>
      <c r="C127" s="646"/>
      <c r="D127" s="600"/>
      <c r="E127" s="600"/>
      <c r="F127" s="599"/>
      <c r="G127" s="600"/>
      <c r="H127" s="192"/>
      <c r="I127" s="637" t="s">
        <v>175</v>
      </c>
      <c r="J127" s="631"/>
      <c r="K127" s="637" t="s">
        <v>176</v>
      </c>
      <c r="L127" s="631"/>
      <c r="M127" s="637" t="s">
        <v>177</v>
      </c>
      <c r="N127" s="631"/>
      <c r="O127" s="600"/>
      <c r="P127" s="269"/>
      <c r="Q127" s="230"/>
      <c r="R127" s="638"/>
      <c r="S127" s="633"/>
      <c r="T127" s="633"/>
      <c r="U127" s="633"/>
      <c r="V127" s="633"/>
    </row>
    <row r="128" spans="1:22" ht="39.75" customHeight="1">
      <c r="A128" s="230"/>
      <c r="B128" s="620"/>
      <c r="C128" s="646"/>
      <c r="D128" s="600"/>
      <c r="E128" s="600"/>
      <c r="F128" s="599"/>
      <c r="G128" s="600"/>
      <c r="H128" s="193" t="s">
        <v>178</v>
      </c>
      <c r="I128" s="110" t="s">
        <v>179</v>
      </c>
      <c r="J128" s="115" t="s">
        <v>180</v>
      </c>
      <c r="K128" s="194" t="s">
        <v>140</v>
      </c>
      <c r="L128" s="195" t="s">
        <v>181</v>
      </c>
      <c r="M128" s="194" t="s">
        <v>140</v>
      </c>
      <c r="N128" s="195" t="s">
        <v>181</v>
      </c>
      <c r="O128" s="600"/>
      <c r="P128" s="230"/>
      <c r="Q128" s="230"/>
      <c r="R128" s="638"/>
      <c r="S128" s="633"/>
      <c r="T128" s="633"/>
      <c r="U128" s="633"/>
      <c r="V128" s="633"/>
    </row>
    <row r="129" spans="1:23" ht="18" customHeight="1" thickBot="1">
      <c r="A129" s="230"/>
      <c r="B129" s="647"/>
      <c r="C129" s="648"/>
      <c r="D129" s="619"/>
      <c r="E129" s="116" t="s">
        <v>142</v>
      </c>
      <c r="F129" s="117" t="s">
        <v>143</v>
      </c>
      <c r="G129" s="117" t="s">
        <v>144</v>
      </c>
      <c r="H129" s="116" t="s">
        <v>145</v>
      </c>
      <c r="I129" s="118" t="s">
        <v>146</v>
      </c>
      <c r="J129" s="123" t="s">
        <v>182</v>
      </c>
      <c r="K129" s="118" t="s">
        <v>148</v>
      </c>
      <c r="L129" s="123" t="s">
        <v>149</v>
      </c>
      <c r="M129" s="118" t="s">
        <v>150</v>
      </c>
      <c r="N129" s="123" t="s">
        <v>151</v>
      </c>
      <c r="O129" s="117" t="s">
        <v>152</v>
      </c>
      <c r="P129" s="230"/>
      <c r="Q129" s="230"/>
      <c r="R129" s="638"/>
      <c r="S129" s="633"/>
      <c r="T129" s="633"/>
      <c r="U129" s="633"/>
      <c r="V129" s="633"/>
    </row>
    <row r="130" spans="1:23" ht="17.25" customHeight="1">
      <c r="A130" s="230"/>
      <c r="B130" s="559" t="s">
        <v>153</v>
      </c>
      <c r="C130" s="560"/>
      <c r="D130" s="185" t="str">
        <f>IF(D92="","",D92)</f>
        <v/>
      </c>
      <c r="E130" s="197"/>
      <c r="F130" s="198">
        <f>E130- G130</f>
        <v>0</v>
      </c>
      <c r="G130" s="199"/>
      <c r="H130" s="200">
        <f>SUM(I130:N130)</f>
        <v>0</v>
      </c>
      <c r="I130" s="201"/>
      <c r="J130" s="202"/>
      <c r="K130" s="201"/>
      <c r="L130" s="202"/>
      <c r="M130" s="201"/>
      <c r="N130" s="202"/>
      <c r="O130" s="271">
        <f>+G130-H130</f>
        <v>0</v>
      </c>
      <c r="P130" s="230"/>
      <c r="Q130" s="230"/>
      <c r="R130" s="633" t="str">
        <f>IF(COUNTA(E130:E132,G130:G132,I130:N132)=0,"OK",IF(COUNTIF(D130:D132,"○")=1,"OK","エラー"))</f>
        <v>OK</v>
      </c>
      <c r="S130" s="137" t="str">
        <f>IF(COUNTA(G130,I130:N130)&gt;=1,IF(E130&lt;=0,"エラー","OK"),"OK")</f>
        <v>OK</v>
      </c>
      <c r="T130" s="137" t="str">
        <f>IF(F130&lt;0,"エラー","OK")</f>
        <v>OK</v>
      </c>
      <c r="U130" s="137" t="str">
        <f>IF(O130&lt;0,"エラー","OK")</f>
        <v>OK</v>
      </c>
      <c r="V130" s="137" t="str">
        <f>IF(AND(COUNTA(E92)=COUNTA(E130),COUNTA(G92)=COUNTA(G130),COUNTA(I92)=COUNTA(I130),COUNTA(J92)=COUNTA(J130),COUNTA(K92)=COUNTA(K130),COUNTA(L92)=COUNTA(L130),COUNTA(M92)=COUNTA(M130),COUNTA(N92)=COUNTA(N130)),"OK","エラー")</f>
        <v>OK</v>
      </c>
    </row>
    <row r="131" spans="1:23" ht="17.25" customHeight="1">
      <c r="A131" s="230"/>
      <c r="B131" s="561" t="s">
        <v>154</v>
      </c>
      <c r="C131" s="562"/>
      <c r="D131" s="186" t="str">
        <f>IF(D93="","",D93)</f>
        <v/>
      </c>
      <c r="E131" s="205"/>
      <c r="F131" s="206">
        <f>E131- G131</f>
        <v>0</v>
      </c>
      <c r="G131" s="205"/>
      <c r="H131" s="207">
        <f>SUM(I131:N131)</f>
        <v>0</v>
      </c>
      <c r="I131" s="208"/>
      <c r="J131" s="209"/>
      <c r="K131" s="208"/>
      <c r="L131" s="209"/>
      <c r="M131" s="208"/>
      <c r="N131" s="209"/>
      <c r="O131" s="272">
        <f>+G131-H131</f>
        <v>0</v>
      </c>
      <c r="P131" s="230"/>
      <c r="Q131" s="230"/>
      <c r="R131" s="633"/>
      <c r="S131" s="137" t="str">
        <f>IF(COUNTA(G131,I131:N131)&gt;=1,IF(E131&lt;=0,"エラー","OK"),"OK")</f>
        <v>OK</v>
      </c>
      <c r="T131" s="137" t="str">
        <f>IF(F131&lt;0,"エラー","OK")</f>
        <v>OK</v>
      </c>
      <c r="U131" s="137" t="str">
        <f>IF(O131&lt;0,"エラー","OK")</f>
        <v>OK</v>
      </c>
      <c r="V131" s="137" t="str">
        <f>IF(AND(COUNTA(E93)=COUNTA(E131),COUNTA(G93)=COUNTA(G131),COUNTA(I93)=COUNTA(I131),COUNTA(J93)=COUNTA(J131),COUNTA(K93)=COUNTA(K131),COUNTA(L93)=COUNTA(L131),COUNTA(M93)=COUNTA(M131),COUNTA(N93)=COUNTA(N131)),"OK","エラー")</f>
        <v>OK</v>
      </c>
    </row>
    <row r="132" spans="1:23" ht="17.25" customHeight="1" thickBot="1">
      <c r="A132" s="230"/>
      <c r="B132" s="563" t="s">
        <v>155</v>
      </c>
      <c r="C132" s="564"/>
      <c r="D132" s="211" t="str">
        <f>IF(D94="","",D94)</f>
        <v/>
      </c>
      <c r="E132" s="212"/>
      <c r="F132" s="213">
        <f>E132- G132</f>
        <v>0</v>
      </c>
      <c r="G132" s="212"/>
      <c r="H132" s="214">
        <f>SUM(I132:N132)</f>
        <v>0</v>
      </c>
      <c r="I132" s="215"/>
      <c r="J132" s="216"/>
      <c r="K132" s="215"/>
      <c r="L132" s="216"/>
      <c r="M132" s="215"/>
      <c r="N132" s="216"/>
      <c r="O132" s="273">
        <f>+G132-H132</f>
        <v>0</v>
      </c>
      <c r="P132" s="230"/>
      <c r="Q132" s="230"/>
      <c r="R132" s="633"/>
      <c r="S132" s="137" t="str">
        <f>IF(COUNTA(G132,I132:N132)&gt;=1,IF(E132&lt;=0,"エラー","OK"),"OK")</f>
        <v>OK</v>
      </c>
      <c r="T132" s="137" t="str">
        <f>IF(F132&lt;0,"エラー","OK")</f>
        <v>OK</v>
      </c>
      <c r="U132" s="137" t="str">
        <f>IF(O132&lt;0,"エラー","OK")</f>
        <v>OK</v>
      </c>
      <c r="V132" s="137" t="str">
        <f>IF(AND(COUNTA(E94)=COUNTA(E132),COUNTA(G94)=COUNTA(G132),COUNTA(I94)=COUNTA(I132),COUNTA(J94)=COUNTA(J132),COUNTA(K94)=COUNTA(K132),COUNTA(L94)=COUNTA(L132),COUNTA(M94)=COUNTA(M132),COUNTA(N94)=COUNTA(N132)),"OK","エラー")</f>
        <v>OK</v>
      </c>
    </row>
    <row r="133" spans="1:23" ht="17.25" customHeight="1" thickBot="1">
      <c r="A133" s="230"/>
      <c r="B133" s="595" t="s">
        <v>156</v>
      </c>
      <c r="C133" s="596"/>
      <c r="D133" s="245"/>
      <c r="E133" s="274">
        <f t="shared" ref="E133:O133" si="6">SUM(E130:E132)</f>
        <v>0</v>
      </c>
      <c r="F133" s="274">
        <f t="shared" si="6"/>
        <v>0</v>
      </c>
      <c r="G133" s="274">
        <f t="shared" si="6"/>
        <v>0</v>
      </c>
      <c r="H133" s="275">
        <f t="shared" si="6"/>
        <v>0</v>
      </c>
      <c r="I133" s="276">
        <f t="shared" si="6"/>
        <v>0</v>
      </c>
      <c r="J133" s="277">
        <f t="shared" si="6"/>
        <v>0</v>
      </c>
      <c r="K133" s="276">
        <f t="shared" si="6"/>
        <v>0</v>
      </c>
      <c r="L133" s="278">
        <f t="shared" si="6"/>
        <v>0</v>
      </c>
      <c r="M133" s="276">
        <f t="shared" si="6"/>
        <v>0</v>
      </c>
      <c r="N133" s="278">
        <f t="shared" si="6"/>
        <v>0</v>
      </c>
      <c r="O133" s="274">
        <f t="shared" si="6"/>
        <v>0</v>
      </c>
      <c r="P133" s="230"/>
      <c r="Q133" s="230"/>
    </row>
    <row r="134" spans="1:23" ht="12" customHeight="1">
      <c r="A134" s="230"/>
      <c r="B134" s="635" t="s">
        <v>183</v>
      </c>
      <c r="C134" s="635"/>
      <c r="D134" s="635"/>
      <c r="E134" s="635"/>
      <c r="F134" s="635"/>
      <c r="G134" s="635"/>
      <c r="H134" s="635"/>
      <c r="I134" s="635"/>
      <c r="J134" s="635"/>
      <c r="K134" s="635"/>
      <c r="L134" s="635"/>
      <c r="M134" s="635"/>
      <c r="N134" s="232"/>
      <c r="O134" s="232"/>
      <c r="P134" s="230"/>
      <c r="Q134" s="230"/>
    </row>
    <row r="135" spans="1:23" ht="20.25" customHeight="1">
      <c r="A135" s="230"/>
      <c r="B135" s="279"/>
      <c r="C135" s="279"/>
      <c r="D135" s="279"/>
      <c r="E135" s="279"/>
      <c r="F135" s="279"/>
      <c r="G135" s="279"/>
      <c r="H135" s="279"/>
      <c r="I135" s="279"/>
      <c r="J135" s="279"/>
      <c r="K135" s="279"/>
      <c r="L135" s="279"/>
      <c r="M135" s="279"/>
      <c r="N135" s="232"/>
      <c r="O135" s="232"/>
      <c r="P135" s="230"/>
      <c r="Q135" s="230"/>
    </row>
    <row r="136" spans="1:23" s="90" customFormat="1" ht="30" customHeight="1">
      <c r="A136" s="262"/>
      <c r="B136" s="280" t="s">
        <v>190</v>
      </c>
      <c r="C136" s="264"/>
      <c r="D136" s="264"/>
      <c r="E136" s="264"/>
      <c r="F136" s="264"/>
      <c r="G136" s="264"/>
      <c r="H136" s="264"/>
      <c r="I136" s="264"/>
      <c r="J136" s="264"/>
      <c r="K136" s="264"/>
      <c r="L136" s="264"/>
      <c r="M136" s="264"/>
      <c r="N136" s="281"/>
      <c r="O136" s="282"/>
      <c r="P136" s="264"/>
      <c r="Q136" s="262"/>
    </row>
    <row r="137" spans="1:23" s="90" customFormat="1" ht="30" customHeight="1" thickBot="1">
      <c r="A137" s="262"/>
      <c r="B137" s="283" t="s">
        <v>191</v>
      </c>
      <c r="C137" s="264"/>
      <c r="D137" s="264"/>
      <c r="E137" s="264"/>
      <c r="F137" s="264"/>
      <c r="G137" s="264"/>
      <c r="H137" s="264"/>
      <c r="I137" s="264"/>
      <c r="J137" s="264"/>
      <c r="K137" s="264"/>
      <c r="L137" s="264"/>
      <c r="M137" s="264"/>
      <c r="N137" s="281"/>
      <c r="O137" s="284" t="s">
        <v>164</v>
      </c>
      <c r="P137" s="264"/>
      <c r="Q137" s="262"/>
    </row>
    <row r="138" spans="1:23" ht="17.25" customHeight="1" thickBot="1">
      <c r="A138" s="230"/>
      <c r="B138" s="609"/>
      <c r="C138" s="610"/>
      <c r="D138" s="621" t="s">
        <v>122</v>
      </c>
      <c r="E138" s="603" t="s">
        <v>165</v>
      </c>
      <c r="F138" s="603" t="s">
        <v>166</v>
      </c>
      <c r="G138" s="624" t="s">
        <v>167</v>
      </c>
      <c r="H138" s="625"/>
      <c r="I138" s="625"/>
      <c r="J138" s="625"/>
      <c r="K138" s="625"/>
      <c r="L138" s="625"/>
      <c r="M138" s="625"/>
      <c r="N138" s="625"/>
      <c r="O138" s="626"/>
      <c r="P138" s="234"/>
      <c r="Q138" s="234"/>
      <c r="R138" s="636" t="s">
        <v>126</v>
      </c>
      <c r="S138" s="636"/>
      <c r="T138" s="636"/>
      <c r="U138" s="636"/>
      <c r="V138" s="636"/>
      <c r="W138" s="636"/>
    </row>
    <row r="139" spans="1:23" ht="17.25" customHeight="1" thickBot="1">
      <c r="A139" s="230"/>
      <c r="B139" s="611"/>
      <c r="C139" s="612"/>
      <c r="D139" s="600"/>
      <c r="E139" s="600"/>
      <c r="F139" s="600"/>
      <c r="G139" s="600" t="s">
        <v>168</v>
      </c>
      <c r="H139" s="624" t="s">
        <v>169</v>
      </c>
      <c r="I139" s="625"/>
      <c r="J139" s="625"/>
      <c r="K139" s="625"/>
      <c r="L139" s="625"/>
      <c r="M139" s="625"/>
      <c r="N139" s="626"/>
      <c r="O139" s="627" t="s">
        <v>170</v>
      </c>
      <c r="P139" s="234"/>
      <c r="Q139" s="234"/>
      <c r="R139" s="638" t="s">
        <v>130</v>
      </c>
      <c r="S139" s="636" t="s">
        <v>171</v>
      </c>
      <c r="T139" s="636" t="s">
        <v>172</v>
      </c>
      <c r="U139" s="636" t="s">
        <v>173</v>
      </c>
      <c r="V139" s="636" t="s">
        <v>174</v>
      </c>
      <c r="W139" s="636" t="s">
        <v>162</v>
      </c>
    </row>
    <row r="140" spans="1:23" ht="17.25" customHeight="1" thickBot="1">
      <c r="A140" s="230"/>
      <c r="B140" s="611"/>
      <c r="C140" s="612"/>
      <c r="D140" s="600"/>
      <c r="E140" s="600"/>
      <c r="F140" s="600"/>
      <c r="G140" s="600"/>
      <c r="H140" s="192"/>
      <c r="I140" s="637" t="s">
        <v>175</v>
      </c>
      <c r="J140" s="631"/>
      <c r="K140" s="637" t="s">
        <v>176</v>
      </c>
      <c r="L140" s="631"/>
      <c r="M140" s="637" t="s">
        <v>177</v>
      </c>
      <c r="N140" s="631"/>
      <c r="O140" s="600"/>
      <c r="P140" s="234"/>
      <c r="Q140" s="234"/>
      <c r="R140" s="638"/>
      <c r="S140" s="633"/>
      <c r="T140" s="633"/>
      <c r="U140" s="633"/>
      <c r="V140" s="633"/>
      <c r="W140" s="633"/>
    </row>
    <row r="141" spans="1:23" ht="37.5" customHeight="1">
      <c r="A141" s="230"/>
      <c r="B141" s="611"/>
      <c r="C141" s="612"/>
      <c r="D141" s="600"/>
      <c r="E141" s="600"/>
      <c r="F141" s="600"/>
      <c r="G141" s="600"/>
      <c r="H141" s="193" t="s">
        <v>178</v>
      </c>
      <c r="I141" s="194" t="s">
        <v>179</v>
      </c>
      <c r="J141" s="195" t="s">
        <v>180</v>
      </c>
      <c r="K141" s="194" t="s">
        <v>140</v>
      </c>
      <c r="L141" s="195" t="s">
        <v>181</v>
      </c>
      <c r="M141" s="194" t="s">
        <v>140</v>
      </c>
      <c r="N141" s="195" t="s">
        <v>181</v>
      </c>
      <c r="O141" s="600"/>
      <c r="P141" s="234"/>
      <c r="Q141" s="234"/>
      <c r="R141" s="638"/>
      <c r="S141" s="633"/>
      <c r="T141" s="633"/>
      <c r="U141" s="633"/>
      <c r="V141" s="633"/>
      <c r="W141" s="633"/>
    </row>
    <row r="142" spans="1:23" ht="15" thickBot="1">
      <c r="A142" s="230"/>
      <c r="B142" s="613"/>
      <c r="C142" s="598"/>
      <c r="D142" s="619"/>
      <c r="E142" s="116" t="s">
        <v>142</v>
      </c>
      <c r="F142" s="117" t="s">
        <v>143</v>
      </c>
      <c r="G142" s="117" t="s">
        <v>144</v>
      </c>
      <c r="H142" s="116" t="s">
        <v>145</v>
      </c>
      <c r="I142" s="118" t="s">
        <v>146</v>
      </c>
      <c r="J142" s="123" t="s">
        <v>182</v>
      </c>
      <c r="K142" s="118" t="s">
        <v>148</v>
      </c>
      <c r="L142" s="123" t="s">
        <v>149</v>
      </c>
      <c r="M142" s="118" t="s">
        <v>150</v>
      </c>
      <c r="N142" s="123" t="s">
        <v>151</v>
      </c>
      <c r="O142" s="117" t="s">
        <v>152</v>
      </c>
      <c r="P142" s="234"/>
      <c r="Q142" s="234"/>
      <c r="R142" s="638"/>
      <c r="S142" s="633"/>
      <c r="T142" s="633"/>
      <c r="U142" s="633"/>
      <c r="V142" s="633"/>
      <c r="W142" s="633"/>
    </row>
    <row r="143" spans="1:23" ht="17.25" customHeight="1">
      <c r="A143" s="230"/>
      <c r="B143" s="559" t="s">
        <v>153</v>
      </c>
      <c r="C143" s="560"/>
      <c r="D143" s="185" t="str">
        <f>IF(D92="","",D92)</f>
        <v/>
      </c>
      <c r="E143" s="197"/>
      <c r="F143" s="198">
        <f>E143- G143</f>
        <v>0</v>
      </c>
      <c r="G143" s="199"/>
      <c r="H143" s="200">
        <f>SUM(I143:N143)</f>
        <v>0</v>
      </c>
      <c r="I143" s="201"/>
      <c r="J143" s="202"/>
      <c r="K143" s="201"/>
      <c r="L143" s="202"/>
      <c r="M143" s="201"/>
      <c r="N143" s="202"/>
      <c r="O143" s="271">
        <f>+G143-H143</f>
        <v>0</v>
      </c>
      <c r="P143" s="234"/>
      <c r="Q143" s="234"/>
      <c r="R143" s="633" t="str">
        <f>IF(COUNTA(E143:E145,G143:G145,I143:N145)=0,"OK",IF(COUNTIF(D143:D145,"○")=1,"OK","エラー"))</f>
        <v>OK</v>
      </c>
      <c r="S143" s="137" t="str">
        <f>IF(COUNTA(G143,I143:N143)&gt;=1,IF(E143&lt;=0,"エラー","OK"),"OK")</f>
        <v>OK</v>
      </c>
      <c r="T143" s="137" t="str">
        <f>IF(F143&lt;0,"エラー","OK")</f>
        <v>OK</v>
      </c>
      <c r="U143" s="137" t="str">
        <f>IF(O143&lt;0,"エラー","OK")</f>
        <v>OK</v>
      </c>
      <c r="V143" s="137" t="str">
        <f>IF(AND(COUNTA(E111)=COUNTA(E143),COUNTA(G111)=COUNTA(G143),COUNTA(I111)=COUNTA(I143),COUNTA(J111)=COUNTA(J143),COUNTA(K111)=COUNTA(K143),COUNTA(L111)=COUNTA(L143),COUNTA(M111)=COUNTA(M143),COUNTA(N111)=COUNTA(N143)),"OK","エラー")</f>
        <v>OK</v>
      </c>
      <c r="W143" s="137" t="str">
        <f>IF(AND(E143&lt;=E130,G143&lt;=G130,I143&lt;=I130,J143&lt;=J130,K143&lt;=K130,L143&lt;=L130,M143&lt;=M130,N143&lt;=N130),"OK","エラー")</f>
        <v>OK</v>
      </c>
    </row>
    <row r="144" spans="1:23" ht="17.25" customHeight="1">
      <c r="A144" s="230"/>
      <c r="B144" s="561" t="s">
        <v>154</v>
      </c>
      <c r="C144" s="562"/>
      <c r="D144" s="285" t="str">
        <f>IF(D93="","",D93)</f>
        <v/>
      </c>
      <c r="E144" s="205"/>
      <c r="F144" s="206">
        <f>E144- G144</f>
        <v>0</v>
      </c>
      <c r="G144" s="205"/>
      <c r="H144" s="207">
        <f>SUM(I144:N144)</f>
        <v>0</v>
      </c>
      <c r="I144" s="208"/>
      <c r="J144" s="209"/>
      <c r="K144" s="208"/>
      <c r="L144" s="209"/>
      <c r="M144" s="208"/>
      <c r="N144" s="209"/>
      <c r="O144" s="272">
        <f>+G144-H144</f>
        <v>0</v>
      </c>
      <c r="P144" s="234"/>
      <c r="Q144" s="234"/>
      <c r="R144" s="633"/>
      <c r="S144" s="137" t="str">
        <f>IF(COUNTA(G144,I144:N144)&gt;=1,IF(E144&lt;=0,"エラー","OK"),"OK")</f>
        <v>OK</v>
      </c>
      <c r="T144" s="137" t="str">
        <f>IF(F144&lt;0,"エラー","OK")</f>
        <v>OK</v>
      </c>
      <c r="U144" s="137" t="str">
        <f>IF(O144&lt;0,"エラー","OK")</f>
        <v>OK</v>
      </c>
      <c r="V144" s="137" t="str">
        <f>IF(AND(COUNTA(E112)=COUNTA(E144),COUNTA(G112)=COUNTA(G144),COUNTA(I112)=COUNTA(I144),COUNTA(J112)=COUNTA(J144),COUNTA(K112)=COUNTA(K144),COUNTA(L112)=COUNTA(L144),COUNTA(M112)=COUNTA(M144),COUNTA(N112)=COUNTA(N144)),"OK","エラー")</f>
        <v>OK</v>
      </c>
      <c r="W144" s="137" t="str">
        <f>IF(AND(E144&lt;=E131,G144&lt;=G131,I144&lt;=I131,J144&lt;=J131,K144&lt;=K131,L144&lt;=L131,M144&lt;=M131,N144&lt;=N131),"OK","エラー")</f>
        <v>OK</v>
      </c>
    </row>
    <row r="145" spans="1:23" ht="17.25" customHeight="1" thickBot="1">
      <c r="A145" s="230"/>
      <c r="B145" s="563" t="s">
        <v>155</v>
      </c>
      <c r="C145" s="564"/>
      <c r="D145" s="187" t="str">
        <f>IF(D94="","",D94)</f>
        <v/>
      </c>
      <c r="E145" s="212"/>
      <c r="F145" s="213">
        <f>E145- G145</f>
        <v>0</v>
      </c>
      <c r="G145" s="212"/>
      <c r="H145" s="214">
        <f>SUM(I145:N145)</f>
        <v>0</v>
      </c>
      <c r="I145" s="215"/>
      <c r="J145" s="216"/>
      <c r="K145" s="215"/>
      <c r="L145" s="216"/>
      <c r="M145" s="215"/>
      <c r="N145" s="216"/>
      <c r="O145" s="273">
        <f>+G145-H145</f>
        <v>0</v>
      </c>
      <c r="P145" s="234"/>
      <c r="Q145" s="234"/>
      <c r="R145" s="633"/>
      <c r="S145" s="137" t="str">
        <f>IF(COUNTA(G145,I145:N145)&gt;=1,IF(E145&lt;=0,"エラー","OK"),"OK")</f>
        <v>OK</v>
      </c>
      <c r="T145" s="137" t="str">
        <f>IF(F145&lt;0,"エラー","OK")</f>
        <v>OK</v>
      </c>
      <c r="U145" s="137" t="str">
        <f>IF(O145&lt;0,"エラー","OK")</f>
        <v>OK</v>
      </c>
      <c r="V145" s="137" t="str">
        <f>IF(AND(COUNTA(E113)=COUNTA(E145),COUNTA(G113)=COUNTA(G145),COUNTA(I113)=COUNTA(I145),COUNTA(J113)=COUNTA(J145),COUNTA(K113)=COUNTA(K145),COUNTA(L113)=COUNTA(L145),COUNTA(M113)=COUNTA(M145),COUNTA(N113)=COUNTA(N145)),"OK","エラー")</f>
        <v>OK</v>
      </c>
      <c r="W145" s="137" t="str">
        <f>IF(AND(E145&lt;=E132,G145&lt;=G132,I145&lt;=I132,J145&lt;=J132,K145&lt;=K132,L145&lt;=L132,M145&lt;=M132,N145&lt;=N132),"OK","エラー")</f>
        <v>OK</v>
      </c>
    </row>
    <row r="146" spans="1:23" ht="17.25" customHeight="1" thickBot="1">
      <c r="A146" s="230"/>
      <c r="B146" s="595" t="s">
        <v>156</v>
      </c>
      <c r="C146" s="596"/>
      <c r="D146" s="245"/>
      <c r="E146" s="274">
        <f t="shared" ref="E146:O146" si="7">SUM(E143:E145)</f>
        <v>0</v>
      </c>
      <c r="F146" s="274">
        <f t="shared" si="7"/>
        <v>0</v>
      </c>
      <c r="G146" s="274">
        <f t="shared" si="7"/>
        <v>0</v>
      </c>
      <c r="H146" s="275">
        <f t="shared" si="7"/>
        <v>0</v>
      </c>
      <c r="I146" s="276">
        <f t="shared" si="7"/>
        <v>0</v>
      </c>
      <c r="J146" s="277">
        <f t="shared" si="7"/>
        <v>0</v>
      </c>
      <c r="K146" s="276">
        <f t="shared" si="7"/>
        <v>0</v>
      </c>
      <c r="L146" s="278">
        <f t="shared" si="7"/>
        <v>0</v>
      </c>
      <c r="M146" s="276">
        <f t="shared" si="7"/>
        <v>0</v>
      </c>
      <c r="N146" s="278">
        <f t="shared" si="7"/>
        <v>0</v>
      </c>
      <c r="O146" s="274">
        <f t="shared" si="7"/>
        <v>0</v>
      </c>
      <c r="P146" s="234"/>
      <c r="Q146" s="234"/>
    </row>
    <row r="147" spans="1:23" ht="14.4">
      <c r="A147" s="230"/>
      <c r="B147" s="634" t="s">
        <v>183</v>
      </c>
      <c r="C147" s="635"/>
      <c r="D147" s="635"/>
      <c r="E147" s="635"/>
      <c r="F147" s="635"/>
      <c r="G147" s="635"/>
      <c r="H147" s="635"/>
      <c r="I147" s="635"/>
      <c r="J147" s="635"/>
      <c r="K147" s="635"/>
      <c r="L147" s="635"/>
      <c r="M147" s="635"/>
      <c r="N147" s="635"/>
      <c r="O147" s="286">
        <v>1</v>
      </c>
      <c r="P147" s="234"/>
      <c r="Q147" s="234"/>
    </row>
    <row r="148" spans="1:23" ht="12" customHeight="1">
      <c r="A148" s="230"/>
      <c r="B148" s="279"/>
      <c r="C148" s="279"/>
      <c r="D148" s="279"/>
      <c r="E148" s="279"/>
      <c r="F148" s="279"/>
      <c r="G148" s="279"/>
      <c r="H148" s="279"/>
      <c r="I148" s="279"/>
      <c r="J148" s="279"/>
      <c r="K148" s="279"/>
      <c r="L148" s="279"/>
      <c r="M148" s="279"/>
      <c r="N148" s="232"/>
      <c r="O148" s="232"/>
      <c r="P148" s="230"/>
      <c r="Q148" s="230"/>
    </row>
    <row r="149" spans="1:23" ht="72.599999999999994" hidden="1" outlineLevel="1" thickBot="1">
      <c r="B149" s="287" t="s">
        <v>192</v>
      </c>
      <c r="C149" s="288"/>
      <c r="D149" s="289"/>
      <c r="E149" s="289"/>
      <c r="F149" s="288"/>
      <c r="G149" s="288"/>
      <c r="H149" s="288"/>
      <c r="I149" s="289"/>
      <c r="J149" s="289"/>
      <c r="K149" s="289"/>
      <c r="L149" s="289"/>
      <c r="M149" s="289"/>
      <c r="N149" s="289"/>
      <c r="O149" s="288"/>
      <c r="P149" s="290"/>
      <c r="Q149" s="234"/>
    </row>
    <row r="150" spans="1:23" ht="13.5" hidden="1" customHeight="1" outlineLevel="1" thickBot="1">
      <c r="B150" s="609"/>
      <c r="C150" s="610"/>
      <c r="D150" s="621" t="s">
        <v>122</v>
      </c>
      <c r="E150" s="627" t="s">
        <v>123</v>
      </c>
      <c r="F150" s="603" t="s">
        <v>124</v>
      </c>
      <c r="G150" s="624" t="s">
        <v>125</v>
      </c>
      <c r="H150" s="625"/>
      <c r="I150" s="625"/>
      <c r="J150" s="625"/>
      <c r="K150" s="625"/>
      <c r="L150" s="625"/>
      <c r="M150" s="625"/>
      <c r="N150" s="625"/>
      <c r="O150" s="626"/>
      <c r="P150" s="603" t="s">
        <v>193</v>
      </c>
      <c r="Q150" s="234"/>
    </row>
    <row r="151" spans="1:23" ht="13.5" hidden="1" customHeight="1" outlineLevel="1" thickBot="1">
      <c r="B151" s="611"/>
      <c r="C151" s="612"/>
      <c r="D151" s="600"/>
      <c r="E151" s="600"/>
      <c r="F151" s="600"/>
      <c r="G151" s="600" t="s">
        <v>127</v>
      </c>
      <c r="H151" s="624" t="s">
        <v>128</v>
      </c>
      <c r="I151" s="625"/>
      <c r="J151" s="625"/>
      <c r="K151" s="625"/>
      <c r="L151" s="625"/>
      <c r="M151" s="625"/>
      <c r="N151" s="626"/>
      <c r="O151" s="627" t="s">
        <v>129</v>
      </c>
      <c r="P151" s="606"/>
      <c r="Q151" s="234"/>
    </row>
    <row r="152" spans="1:23" ht="14.25" hidden="1" customHeight="1" outlineLevel="1" thickBot="1">
      <c r="B152" s="611"/>
      <c r="C152" s="612"/>
      <c r="D152" s="600"/>
      <c r="E152" s="600"/>
      <c r="F152" s="600"/>
      <c r="G152" s="600"/>
      <c r="H152" s="108"/>
      <c r="I152" s="628" t="s">
        <v>134</v>
      </c>
      <c r="J152" s="629"/>
      <c r="K152" s="630" t="s">
        <v>135</v>
      </c>
      <c r="L152" s="631"/>
      <c r="M152" s="630" t="s">
        <v>136</v>
      </c>
      <c r="N152" s="631"/>
      <c r="O152" s="600"/>
      <c r="P152" s="606"/>
      <c r="Q152" s="234"/>
    </row>
    <row r="153" spans="1:23" ht="27" hidden="1" customHeight="1" outlineLevel="1">
      <c r="B153" s="611"/>
      <c r="C153" s="612"/>
      <c r="D153" s="600"/>
      <c r="E153" s="600"/>
      <c r="F153" s="600"/>
      <c r="G153" s="600"/>
      <c r="H153" s="193" t="s">
        <v>178</v>
      </c>
      <c r="I153" s="194" t="s">
        <v>138</v>
      </c>
      <c r="J153" s="195" t="s">
        <v>139</v>
      </c>
      <c r="K153" s="194" t="s">
        <v>140</v>
      </c>
      <c r="L153" s="195" t="s">
        <v>141</v>
      </c>
      <c r="M153" s="194" t="s">
        <v>140</v>
      </c>
      <c r="N153" s="195" t="s">
        <v>141</v>
      </c>
      <c r="O153" s="600"/>
      <c r="P153" s="606"/>
      <c r="Q153" s="234"/>
    </row>
    <row r="154" spans="1:23" ht="15" hidden="1" outlineLevel="1" thickBot="1">
      <c r="B154" s="613"/>
      <c r="C154" s="598"/>
      <c r="D154" s="619"/>
      <c r="E154" s="116" t="s">
        <v>142</v>
      </c>
      <c r="F154" s="117" t="s">
        <v>143</v>
      </c>
      <c r="G154" s="117" t="s">
        <v>144</v>
      </c>
      <c r="H154" s="116" t="s">
        <v>145</v>
      </c>
      <c r="I154" s="118" t="s">
        <v>146</v>
      </c>
      <c r="J154" s="123" t="s">
        <v>182</v>
      </c>
      <c r="K154" s="118" t="s">
        <v>148</v>
      </c>
      <c r="L154" s="123" t="s">
        <v>149</v>
      </c>
      <c r="M154" s="118" t="s">
        <v>150</v>
      </c>
      <c r="N154" s="123" t="s">
        <v>151</v>
      </c>
      <c r="O154" s="117" t="s">
        <v>152</v>
      </c>
      <c r="P154" s="116" t="s">
        <v>194</v>
      </c>
      <c r="Q154" s="234"/>
    </row>
    <row r="155" spans="1:23" ht="15" hidden="1" customHeight="1" outlineLevel="1" thickBot="1">
      <c r="B155" s="559" t="s">
        <v>153</v>
      </c>
      <c r="C155" s="560"/>
      <c r="D155" s="204" t="str">
        <f>D92&amp;D27</f>
        <v/>
      </c>
      <c r="E155" s="126">
        <f>SUM(E27,E92)</f>
        <v>0</v>
      </c>
      <c r="F155" s="127">
        <f>E155-G155</f>
        <v>0</v>
      </c>
      <c r="G155" s="128">
        <f>SUM(G27,G92)</f>
        <v>0</v>
      </c>
      <c r="H155" s="129">
        <f>SUM(I155:N155)</f>
        <v>0</v>
      </c>
      <c r="I155" s="130">
        <f t="shared" ref="I155:N157" si="8">SUM(I27,I92)</f>
        <v>0</v>
      </c>
      <c r="J155" s="130">
        <f t="shared" si="8"/>
        <v>0</v>
      </c>
      <c r="K155" s="130">
        <f t="shared" si="8"/>
        <v>0</v>
      </c>
      <c r="L155" s="130">
        <f t="shared" si="8"/>
        <v>0</v>
      </c>
      <c r="M155" s="130">
        <f t="shared" si="8"/>
        <v>0</v>
      </c>
      <c r="N155" s="135">
        <f t="shared" si="8"/>
        <v>0</v>
      </c>
      <c r="O155" s="136">
        <f>G155-H155</f>
        <v>0</v>
      </c>
      <c r="P155" s="291" t="e">
        <f>(F155+I155+J155)/E155</f>
        <v>#DIV/0!</v>
      </c>
      <c r="Q155" s="234"/>
    </row>
    <row r="156" spans="1:23" ht="15" hidden="1" customHeight="1" outlineLevel="1" thickBot="1">
      <c r="B156" s="561" t="s">
        <v>154</v>
      </c>
      <c r="C156" s="562"/>
      <c r="D156" s="186" t="str">
        <f>D93&amp;D28</f>
        <v/>
      </c>
      <c r="E156" s="139">
        <f>SUM(E28,E93)</f>
        <v>0</v>
      </c>
      <c r="F156" s="140">
        <f>E156-G156</f>
        <v>0</v>
      </c>
      <c r="G156" s="139">
        <f>SUM(G28,G93)</f>
        <v>0</v>
      </c>
      <c r="H156" s="141">
        <f>SUM(I156:N156)</f>
        <v>0</v>
      </c>
      <c r="I156" s="142">
        <f t="shared" si="8"/>
        <v>0</v>
      </c>
      <c r="J156" s="147">
        <f t="shared" si="8"/>
        <v>0</v>
      </c>
      <c r="K156" s="142">
        <f t="shared" si="8"/>
        <v>0</v>
      </c>
      <c r="L156" s="147">
        <f t="shared" si="8"/>
        <v>0</v>
      </c>
      <c r="M156" s="142">
        <f t="shared" si="8"/>
        <v>0</v>
      </c>
      <c r="N156" s="147">
        <f t="shared" si="8"/>
        <v>0</v>
      </c>
      <c r="O156" s="148">
        <f>G156-H156</f>
        <v>0</v>
      </c>
      <c r="P156" s="291" t="e">
        <f>(F156+I156+J156)/E156</f>
        <v>#DIV/0!</v>
      </c>
      <c r="Q156" s="234"/>
    </row>
    <row r="157" spans="1:23" ht="15" hidden="1" customHeight="1" outlineLevel="1" thickBot="1">
      <c r="B157" s="563" t="s">
        <v>155</v>
      </c>
      <c r="C157" s="564"/>
      <c r="D157" s="187" t="str">
        <f>D94&amp;D29</f>
        <v/>
      </c>
      <c r="E157" s="150">
        <f>SUM(E29,E94)</f>
        <v>0</v>
      </c>
      <c r="F157" s="151">
        <f>E157-G157</f>
        <v>0</v>
      </c>
      <c r="G157" s="152">
        <f>SUM(G29,G94)</f>
        <v>0</v>
      </c>
      <c r="H157" s="153">
        <f>SUM(I157:N157)</f>
        <v>0</v>
      </c>
      <c r="I157" s="154">
        <f t="shared" si="8"/>
        <v>0</v>
      </c>
      <c r="J157" s="159">
        <f t="shared" si="8"/>
        <v>0</v>
      </c>
      <c r="K157" s="154">
        <f t="shared" si="8"/>
        <v>0</v>
      </c>
      <c r="L157" s="159">
        <f t="shared" si="8"/>
        <v>0</v>
      </c>
      <c r="M157" s="154">
        <f t="shared" si="8"/>
        <v>0</v>
      </c>
      <c r="N157" s="159">
        <f t="shared" si="8"/>
        <v>0</v>
      </c>
      <c r="O157" s="160">
        <f>G157-H157</f>
        <v>0</v>
      </c>
      <c r="P157" s="291" t="e">
        <f>(F157+I157+J157)/E157</f>
        <v>#DIV/0!</v>
      </c>
      <c r="Q157" s="234"/>
    </row>
    <row r="158" spans="1:23" ht="15" hidden="1" customHeight="1" outlineLevel="1" thickBot="1">
      <c r="B158" s="595" t="s">
        <v>156</v>
      </c>
      <c r="C158" s="596"/>
      <c r="D158" s="245"/>
      <c r="E158" s="162">
        <f>SUM(E155:E157)</f>
        <v>0</v>
      </c>
      <c r="F158" s="162">
        <f>SUM(F155:F157)</f>
        <v>0</v>
      </c>
      <c r="G158" s="162">
        <f t="shared" ref="G158:O158" si="9">SUM(G155:G157)</f>
        <v>0</v>
      </c>
      <c r="H158" s="163">
        <f t="shared" si="9"/>
        <v>0</v>
      </c>
      <c r="I158" s="164">
        <f t="shared" si="9"/>
        <v>0</v>
      </c>
      <c r="J158" s="165">
        <f t="shared" si="9"/>
        <v>0</v>
      </c>
      <c r="K158" s="164">
        <f t="shared" si="9"/>
        <v>0</v>
      </c>
      <c r="L158" s="169">
        <f t="shared" si="9"/>
        <v>0</v>
      </c>
      <c r="M158" s="164">
        <f t="shared" si="9"/>
        <v>0</v>
      </c>
      <c r="N158" s="169">
        <f t="shared" si="9"/>
        <v>0</v>
      </c>
      <c r="O158" s="170">
        <f t="shared" si="9"/>
        <v>0</v>
      </c>
      <c r="P158" s="291" t="e">
        <f>(F158+I158+J158)/E158</f>
        <v>#DIV/0!</v>
      </c>
      <c r="Q158" s="234"/>
    </row>
    <row r="159" spans="1:23" ht="14.4" hidden="1" outlineLevel="1">
      <c r="B159" s="228"/>
      <c r="C159" s="228"/>
      <c r="D159" s="228"/>
      <c r="E159" s="292"/>
      <c r="F159" s="292"/>
      <c r="G159" s="292"/>
      <c r="H159" s="292"/>
      <c r="I159" s="292"/>
      <c r="J159" s="292"/>
      <c r="K159" s="292"/>
      <c r="L159" s="292"/>
      <c r="M159" s="292"/>
      <c r="N159" s="292"/>
      <c r="O159" s="292"/>
      <c r="Q159" s="234"/>
    </row>
    <row r="160" spans="1:23" ht="15" hidden="1" customHeight="1" outlineLevel="1" thickBot="1">
      <c r="B160" s="632" t="s">
        <v>195</v>
      </c>
      <c r="C160" s="632"/>
      <c r="D160" s="289"/>
      <c r="E160" s="289"/>
      <c r="F160" s="288"/>
      <c r="G160" s="288"/>
      <c r="H160" s="288"/>
      <c r="I160" s="289"/>
      <c r="J160" s="289"/>
      <c r="K160" s="289"/>
      <c r="L160" s="289"/>
      <c r="M160" s="289"/>
      <c r="N160" s="289"/>
      <c r="O160" s="288"/>
      <c r="P160" s="290"/>
      <c r="Q160" s="234"/>
    </row>
    <row r="161" spans="2:17" hidden="1" outlineLevel="1">
      <c r="B161" s="609"/>
      <c r="C161" s="610"/>
      <c r="D161" s="621" t="s">
        <v>122</v>
      </c>
      <c r="E161" s="627" t="s">
        <v>123</v>
      </c>
      <c r="F161" s="603" t="s">
        <v>124</v>
      </c>
      <c r="G161" s="624" t="s">
        <v>125</v>
      </c>
      <c r="H161" s="625"/>
      <c r="I161" s="625"/>
      <c r="J161" s="625"/>
      <c r="K161" s="625"/>
      <c r="L161" s="625"/>
      <c r="M161" s="625"/>
      <c r="N161" s="625"/>
      <c r="O161" s="626"/>
      <c r="P161" s="603" t="s">
        <v>193</v>
      </c>
      <c r="Q161" s="234"/>
    </row>
    <row r="162" spans="2:17" ht="13.5" hidden="1" customHeight="1" outlineLevel="1" thickBot="1">
      <c r="B162" s="611"/>
      <c r="C162" s="612"/>
      <c r="D162" s="600"/>
      <c r="E162" s="600"/>
      <c r="F162" s="600"/>
      <c r="G162" s="600" t="s">
        <v>127</v>
      </c>
      <c r="H162" s="624" t="s">
        <v>128</v>
      </c>
      <c r="I162" s="625"/>
      <c r="J162" s="625"/>
      <c r="K162" s="625"/>
      <c r="L162" s="625"/>
      <c r="M162" s="625"/>
      <c r="N162" s="626"/>
      <c r="O162" s="627" t="s">
        <v>129</v>
      </c>
      <c r="P162" s="606"/>
      <c r="Q162" s="234"/>
    </row>
    <row r="163" spans="2:17" ht="14.25" hidden="1" customHeight="1" outlineLevel="1" thickBot="1">
      <c r="B163" s="611"/>
      <c r="C163" s="612"/>
      <c r="D163" s="600"/>
      <c r="E163" s="600"/>
      <c r="F163" s="600"/>
      <c r="G163" s="600"/>
      <c r="H163" s="108"/>
      <c r="I163" s="628" t="s">
        <v>134</v>
      </c>
      <c r="J163" s="629"/>
      <c r="K163" s="630" t="s">
        <v>135</v>
      </c>
      <c r="L163" s="631"/>
      <c r="M163" s="630" t="s">
        <v>136</v>
      </c>
      <c r="N163" s="631"/>
      <c r="O163" s="600"/>
      <c r="P163" s="606"/>
      <c r="Q163" s="234"/>
    </row>
    <row r="164" spans="2:17" ht="27" hidden="1" customHeight="1" outlineLevel="1">
      <c r="B164" s="611"/>
      <c r="C164" s="612"/>
      <c r="D164" s="600"/>
      <c r="E164" s="600"/>
      <c r="F164" s="600"/>
      <c r="G164" s="600"/>
      <c r="H164" s="193" t="s">
        <v>178</v>
      </c>
      <c r="I164" s="194" t="s">
        <v>138</v>
      </c>
      <c r="J164" s="195" t="s">
        <v>139</v>
      </c>
      <c r="K164" s="194" t="s">
        <v>140</v>
      </c>
      <c r="L164" s="195" t="s">
        <v>141</v>
      </c>
      <c r="M164" s="194" t="s">
        <v>140</v>
      </c>
      <c r="N164" s="195" t="s">
        <v>141</v>
      </c>
      <c r="O164" s="600"/>
      <c r="P164" s="606"/>
      <c r="Q164" s="234"/>
    </row>
    <row r="165" spans="2:17" ht="15" hidden="1" outlineLevel="1" thickBot="1">
      <c r="B165" s="613"/>
      <c r="C165" s="598"/>
      <c r="D165" s="619"/>
      <c r="E165" s="116" t="s">
        <v>142</v>
      </c>
      <c r="F165" s="117" t="s">
        <v>143</v>
      </c>
      <c r="G165" s="117" t="s">
        <v>144</v>
      </c>
      <c r="H165" s="116" t="s">
        <v>145</v>
      </c>
      <c r="I165" s="118" t="s">
        <v>146</v>
      </c>
      <c r="J165" s="123" t="s">
        <v>182</v>
      </c>
      <c r="K165" s="118" t="s">
        <v>148</v>
      </c>
      <c r="L165" s="123" t="s">
        <v>149</v>
      </c>
      <c r="M165" s="118" t="s">
        <v>150</v>
      </c>
      <c r="N165" s="123" t="s">
        <v>151</v>
      </c>
      <c r="O165" s="117" t="s">
        <v>152</v>
      </c>
      <c r="P165" s="116" t="s">
        <v>194</v>
      </c>
      <c r="Q165" s="234"/>
    </row>
    <row r="166" spans="2:17" ht="15" hidden="1" outlineLevel="1" thickBot="1">
      <c r="B166" s="559" t="s">
        <v>153</v>
      </c>
      <c r="C166" s="560"/>
      <c r="D166" s="204" t="str">
        <f>D111&amp;D47</f>
        <v/>
      </c>
      <c r="E166" s="126">
        <f>SUM(E47,E111)</f>
        <v>0</v>
      </c>
      <c r="F166" s="127">
        <f>E166-G166</f>
        <v>0</v>
      </c>
      <c r="G166" s="128">
        <f>SUM(G47,G111)</f>
        <v>0</v>
      </c>
      <c r="H166" s="129">
        <f>SUM(I166:N166)</f>
        <v>0</v>
      </c>
      <c r="I166" s="130">
        <f t="shared" ref="I166:N168" si="10">SUM(I47,I111)</f>
        <v>0</v>
      </c>
      <c r="J166" s="135">
        <f t="shared" si="10"/>
        <v>0</v>
      </c>
      <c r="K166" s="130">
        <f t="shared" si="10"/>
        <v>0</v>
      </c>
      <c r="L166" s="135">
        <f t="shared" si="10"/>
        <v>0</v>
      </c>
      <c r="M166" s="130">
        <f t="shared" si="10"/>
        <v>0</v>
      </c>
      <c r="N166" s="135">
        <f t="shared" si="10"/>
        <v>0</v>
      </c>
      <c r="O166" s="136">
        <f>G166-H166</f>
        <v>0</v>
      </c>
      <c r="P166" s="291" t="e">
        <f>(F166+I166+J166)/E166</f>
        <v>#DIV/0!</v>
      </c>
      <c r="Q166" s="234"/>
    </row>
    <row r="167" spans="2:17" ht="15" hidden="1" outlineLevel="1" thickBot="1">
      <c r="B167" s="561" t="s">
        <v>154</v>
      </c>
      <c r="C167" s="562"/>
      <c r="D167" s="186" t="str">
        <f>D112&amp;D48</f>
        <v/>
      </c>
      <c r="E167" s="139">
        <f>SUM(E48,E112)</f>
        <v>0</v>
      </c>
      <c r="F167" s="140">
        <f>E167-G167</f>
        <v>0</v>
      </c>
      <c r="G167" s="139">
        <f>SUM(G48,G112)</f>
        <v>0</v>
      </c>
      <c r="H167" s="141">
        <f>SUM(I167:N167)</f>
        <v>0</v>
      </c>
      <c r="I167" s="142">
        <f t="shared" si="10"/>
        <v>0</v>
      </c>
      <c r="J167" s="147">
        <f t="shared" si="10"/>
        <v>0</v>
      </c>
      <c r="K167" s="142">
        <f t="shared" si="10"/>
        <v>0</v>
      </c>
      <c r="L167" s="147">
        <f t="shared" si="10"/>
        <v>0</v>
      </c>
      <c r="M167" s="142">
        <f t="shared" si="10"/>
        <v>0</v>
      </c>
      <c r="N167" s="147">
        <f t="shared" si="10"/>
        <v>0</v>
      </c>
      <c r="O167" s="148">
        <f>G167-H167</f>
        <v>0</v>
      </c>
      <c r="P167" s="291" t="e">
        <f>(F167+I167+J167)/E167</f>
        <v>#DIV/0!</v>
      </c>
      <c r="Q167" s="234"/>
    </row>
    <row r="168" spans="2:17" ht="15" hidden="1" outlineLevel="1" thickBot="1">
      <c r="B168" s="563" t="s">
        <v>155</v>
      </c>
      <c r="C168" s="564"/>
      <c r="D168" s="187" t="str">
        <f>D113&amp;D49</f>
        <v/>
      </c>
      <c r="E168" s="150">
        <f>SUM(E49,E113)</f>
        <v>0</v>
      </c>
      <c r="F168" s="151">
        <f>E168-G168</f>
        <v>0</v>
      </c>
      <c r="G168" s="152">
        <f>SUM(G49,G113)</f>
        <v>0</v>
      </c>
      <c r="H168" s="153">
        <f>SUM(I168:N168)</f>
        <v>0</v>
      </c>
      <c r="I168" s="154">
        <f t="shared" si="10"/>
        <v>0</v>
      </c>
      <c r="J168" s="159">
        <f t="shared" si="10"/>
        <v>0</v>
      </c>
      <c r="K168" s="154">
        <f t="shared" si="10"/>
        <v>0</v>
      </c>
      <c r="L168" s="159">
        <f t="shared" si="10"/>
        <v>0</v>
      </c>
      <c r="M168" s="154">
        <f t="shared" si="10"/>
        <v>0</v>
      </c>
      <c r="N168" s="159">
        <f t="shared" si="10"/>
        <v>0</v>
      </c>
      <c r="O168" s="160">
        <f>G168-H168</f>
        <v>0</v>
      </c>
      <c r="P168" s="291" t="e">
        <f>(F168+I168+J168)/E168</f>
        <v>#DIV/0!</v>
      </c>
      <c r="Q168" s="234"/>
    </row>
    <row r="169" spans="2:17" ht="15" hidden="1" outlineLevel="1" thickBot="1">
      <c r="B169" s="595" t="s">
        <v>156</v>
      </c>
      <c r="C169" s="596"/>
      <c r="D169" s="245"/>
      <c r="E169" s="162">
        <f>SUM(E166:E168)</f>
        <v>0</v>
      </c>
      <c r="F169" s="162">
        <f>SUM(F166:F168)</f>
        <v>0</v>
      </c>
      <c r="G169" s="162">
        <f t="shared" ref="G169:O169" si="11">SUM(G166:G168)</f>
        <v>0</v>
      </c>
      <c r="H169" s="163">
        <f t="shared" si="11"/>
        <v>0</v>
      </c>
      <c r="I169" s="164">
        <f t="shared" si="11"/>
        <v>0</v>
      </c>
      <c r="J169" s="165">
        <f t="shared" si="11"/>
        <v>0</v>
      </c>
      <c r="K169" s="164">
        <f t="shared" si="11"/>
        <v>0</v>
      </c>
      <c r="L169" s="169">
        <f t="shared" si="11"/>
        <v>0</v>
      </c>
      <c r="M169" s="164">
        <f t="shared" si="11"/>
        <v>0</v>
      </c>
      <c r="N169" s="169">
        <f t="shared" si="11"/>
        <v>0</v>
      </c>
      <c r="O169" s="170">
        <f t="shared" si="11"/>
        <v>0</v>
      </c>
      <c r="P169" s="291" t="e">
        <f>(F169+I169+J169)/E169</f>
        <v>#DIV/0!</v>
      </c>
      <c r="Q169" s="234"/>
    </row>
    <row r="170" spans="2:17" ht="14.4" hidden="1" outlineLevel="1">
      <c r="B170" s="228"/>
      <c r="C170" s="228"/>
      <c r="D170" s="228"/>
      <c r="E170" s="292"/>
      <c r="F170" s="292"/>
      <c r="G170" s="292"/>
      <c r="H170" s="292"/>
      <c r="I170" s="292"/>
      <c r="J170" s="292"/>
      <c r="K170" s="292"/>
      <c r="L170" s="292"/>
      <c r="M170" s="292"/>
      <c r="N170" s="292"/>
      <c r="O170" s="292"/>
      <c r="Q170" s="234"/>
    </row>
    <row r="171" spans="2:17" ht="15" hidden="1" customHeight="1" outlineLevel="1" thickBot="1">
      <c r="B171" s="588" t="s">
        <v>196</v>
      </c>
      <c r="C171" s="588"/>
      <c r="D171" s="588"/>
      <c r="E171" s="588"/>
      <c r="F171" s="588"/>
      <c r="G171" s="588"/>
      <c r="H171" s="588"/>
      <c r="I171" s="588"/>
      <c r="J171" s="588"/>
      <c r="K171" s="608" t="s">
        <v>197</v>
      </c>
      <c r="L171" s="608"/>
      <c r="M171" s="288"/>
      <c r="O171" s="93"/>
      <c r="P171" s="293"/>
      <c r="Q171" s="234"/>
    </row>
    <row r="172" spans="2:17" ht="13.8" hidden="1" outlineLevel="1" thickBot="1">
      <c r="B172" s="620"/>
      <c r="C172" s="612"/>
      <c r="D172" s="621" t="s">
        <v>122</v>
      </c>
      <c r="E172" s="603" t="s">
        <v>198</v>
      </c>
      <c r="F172" s="603" t="s">
        <v>199</v>
      </c>
      <c r="G172" s="294"/>
      <c r="H172" s="601" t="s">
        <v>200</v>
      </c>
      <c r="I172" s="602"/>
      <c r="J172" s="602"/>
      <c r="K172" s="617"/>
      <c r="L172" s="603" t="s">
        <v>201</v>
      </c>
      <c r="M172" s="94"/>
      <c r="N172" s="295"/>
      <c r="Q172" s="234"/>
    </row>
    <row r="173" spans="2:17" ht="14.25" hidden="1" customHeight="1" outlineLevel="1" thickBot="1">
      <c r="B173" s="611"/>
      <c r="C173" s="612"/>
      <c r="D173" s="622"/>
      <c r="E173" s="600"/>
      <c r="F173" s="600"/>
      <c r="G173" s="599" t="s">
        <v>200</v>
      </c>
      <c r="H173" s="601" t="s">
        <v>202</v>
      </c>
      <c r="I173" s="602"/>
      <c r="J173" s="602"/>
      <c r="K173" s="603" t="s">
        <v>203</v>
      </c>
      <c r="L173" s="618"/>
      <c r="Q173" s="234"/>
    </row>
    <row r="174" spans="2:17" ht="13.5" hidden="1" customHeight="1" outlineLevel="1">
      <c r="B174" s="611"/>
      <c r="C174" s="612"/>
      <c r="D174" s="622"/>
      <c r="E174" s="600"/>
      <c r="F174" s="600"/>
      <c r="G174" s="600"/>
      <c r="H174" s="604" t="s">
        <v>204</v>
      </c>
      <c r="I174" s="603" t="s">
        <v>205</v>
      </c>
      <c r="J174" s="604" t="s">
        <v>206</v>
      </c>
      <c r="K174" s="599"/>
      <c r="L174" s="618"/>
      <c r="Q174" s="234"/>
    </row>
    <row r="175" spans="2:17" ht="13.5" hidden="1" customHeight="1" outlineLevel="1">
      <c r="B175" s="611"/>
      <c r="C175" s="612"/>
      <c r="D175" s="622"/>
      <c r="E175" s="600"/>
      <c r="F175" s="600"/>
      <c r="G175" s="600"/>
      <c r="H175" s="605"/>
      <c r="I175" s="606"/>
      <c r="J175" s="605"/>
      <c r="K175" s="599"/>
      <c r="L175" s="618"/>
      <c r="Q175" s="234"/>
    </row>
    <row r="176" spans="2:17" ht="15" hidden="1" outlineLevel="1" thickBot="1">
      <c r="B176" s="613"/>
      <c r="C176" s="598"/>
      <c r="D176" s="623"/>
      <c r="E176" s="117" t="s">
        <v>142</v>
      </c>
      <c r="F176" s="117" t="s">
        <v>143</v>
      </c>
      <c r="G176" s="117" t="s">
        <v>144</v>
      </c>
      <c r="H176" s="117" t="s">
        <v>145</v>
      </c>
      <c r="I176" s="117" t="s">
        <v>146</v>
      </c>
      <c r="J176" s="117" t="s">
        <v>147</v>
      </c>
      <c r="K176" s="117" t="s">
        <v>207</v>
      </c>
      <c r="L176" s="619"/>
      <c r="Q176" s="234"/>
    </row>
    <row r="177" spans="2:17" ht="14.25" hidden="1" customHeight="1" outlineLevel="1" thickBot="1">
      <c r="B177" s="559" t="s">
        <v>153</v>
      </c>
      <c r="C177" s="560"/>
      <c r="D177" s="185" t="str">
        <f>D155</f>
        <v/>
      </c>
      <c r="E177" s="296">
        <f>COUNTIF(D177,"○")</f>
        <v>0</v>
      </c>
      <c r="F177" s="297">
        <f>IF(AND(E177&gt;=1,G155=0),1,0)</f>
        <v>0</v>
      </c>
      <c r="G177" s="298">
        <f>IF(AND(E177&gt;=1,G155&gt;=1),1,0)</f>
        <v>0</v>
      </c>
      <c r="H177" s="297">
        <f>IF(AND(E177&gt;=1,I155&gt;=1,J155+K155+L155+M155+N155=0,O155=0),1,0)</f>
        <v>0</v>
      </c>
      <c r="I177" s="299">
        <f>IF(AND(E177&gt;=1,J155&gt;=1,K155+L155+M155+N155=0,O155=0),1,0)</f>
        <v>0</v>
      </c>
      <c r="J177" s="297">
        <f>IF(AND(G177&gt;=1,K155+L155+M155+N155&gt;=1,O155=0),1,0)</f>
        <v>0</v>
      </c>
      <c r="K177" s="300" t="str">
        <f>IF(AND(E177&gt;=1,O155&gt;=1),"○","-")</f>
        <v>-</v>
      </c>
      <c r="L177" s="592" t="e">
        <f>(F180+H180+I180)/E180</f>
        <v>#DIV/0!</v>
      </c>
      <c r="Q177" s="234"/>
    </row>
    <row r="178" spans="2:17" ht="14.4" hidden="1" outlineLevel="1">
      <c r="B178" s="561" t="s">
        <v>154</v>
      </c>
      <c r="C178" s="562"/>
      <c r="D178" s="186" t="str">
        <f>D156</f>
        <v/>
      </c>
      <c r="E178" s="301">
        <f>COUNTIF(D178,"○")</f>
        <v>0</v>
      </c>
      <c r="F178" s="302">
        <f>IF(AND(E178&gt;=1,G156=0),1,0)</f>
        <v>0</v>
      </c>
      <c r="G178" s="303">
        <f>IF(AND(E178&gt;=1,G156&gt;=1),1,0)</f>
        <v>0</v>
      </c>
      <c r="H178" s="304">
        <f>IF(AND(E178&gt;=1,I156&gt;=1,J156+K156+L156+M156+N156=0,O156=0),1,0)</f>
        <v>0</v>
      </c>
      <c r="I178" s="299">
        <f>IF(AND(E178&gt;=1,J156&gt;=1,K156+L156+M156+N156=0,O156=0),1,0)</f>
        <v>0</v>
      </c>
      <c r="J178" s="304">
        <f>IF(AND(G178&gt;=1,K156+L156+M156+N156&gt;=1,O156=0),1,0)</f>
        <v>0</v>
      </c>
      <c r="K178" s="305" t="str">
        <f>IF(AND(E178&gt;=1,O156&gt;=1),"○","-")</f>
        <v>-</v>
      </c>
      <c r="L178" s="593"/>
      <c r="Q178" s="234"/>
    </row>
    <row r="179" spans="2:17" ht="15" hidden="1" outlineLevel="1" thickBot="1">
      <c r="B179" s="563" t="s">
        <v>155</v>
      </c>
      <c r="C179" s="564"/>
      <c r="D179" s="187" t="str">
        <f>D157</f>
        <v/>
      </c>
      <c r="E179" s="306">
        <f>COUNTIF(D179,"○")</f>
        <v>0</v>
      </c>
      <c r="F179" s="307">
        <f>IF(AND(E179&gt;=1,G157=0),1,0)</f>
        <v>0</v>
      </c>
      <c r="G179" s="308">
        <f>IF(AND(E179&gt;=1,G157&gt;=1),1,0)</f>
        <v>0</v>
      </c>
      <c r="H179" s="309">
        <f>IF(AND(E179&gt;=1,I157&gt;=1,J157+K157+L157+M157+N157=0,O157=0),1,0)</f>
        <v>0</v>
      </c>
      <c r="I179" s="299">
        <f>IF(AND(E179&gt;=1,J157&gt;=1,K157+L157+M157+N157=0,O157=0),1,0)</f>
        <v>0</v>
      </c>
      <c r="J179" s="309">
        <f>IF(AND(G179&gt;=1,K157+L157+M157+N157&gt;=1,O157=0),1,0)</f>
        <v>0</v>
      </c>
      <c r="K179" s="310" t="str">
        <f>IF(AND(E179&gt;=1,O157&gt;=1),"○","-")</f>
        <v>-</v>
      </c>
      <c r="L179" s="594"/>
      <c r="Q179" s="234"/>
    </row>
    <row r="180" spans="2:17" ht="15" hidden="1" outlineLevel="1" thickBot="1">
      <c r="B180" s="595" t="s">
        <v>156</v>
      </c>
      <c r="C180" s="596"/>
      <c r="D180" s="245"/>
      <c r="E180" s="311">
        <f t="shared" ref="E180:J180" si="12">SUM(E177:E179)</f>
        <v>0</v>
      </c>
      <c r="F180" s="312">
        <f t="shared" si="12"/>
        <v>0</v>
      </c>
      <c r="G180" s="313">
        <f t="shared" si="12"/>
        <v>0</v>
      </c>
      <c r="H180" s="313">
        <f t="shared" si="12"/>
        <v>0</v>
      </c>
      <c r="I180" s="314">
        <f t="shared" si="12"/>
        <v>0</v>
      </c>
      <c r="J180" s="315">
        <f t="shared" si="12"/>
        <v>0</v>
      </c>
      <c r="K180" s="607"/>
      <c r="L180" s="598"/>
      <c r="Q180" s="234"/>
    </row>
    <row r="181" spans="2:17" ht="14.4" hidden="1" outlineLevel="1">
      <c r="B181" s="228"/>
      <c r="C181" s="228"/>
      <c r="D181" s="228"/>
      <c r="E181" s="316"/>
      <c r="F181" s="317"/>
      <c r="G181" s="317"/>
      <c r="H181" s="317"/>
      <c r="I181" s="317"/>
      <c r="J181" s="317"/>
      <c r="K181" s="318"/>
      <c r="L181" s="293"/>
      <c r="Q181" s="234"/>
    </row>
    <row r="182" spans="2:17" ht="15" hidden="1" customHeight="1" outlineLevel="1" thickBot="1">
      <c r="B182" s="588" t="s">
        <v>208</v>
      </c>
      <c r="C182" s="588"/>
      <c r="D182" s="588"/>
      <c r="E182" s="588"/>
      <c r="F182" s="588"/>
      <c r="G182" s="588"/>
      <c r="H182" s="588"/>
      <c r="I182" s="588"/>
      <c r="J182" s="588"/>
      <c r="K182" s="608" t="s">
        <v>209</v>
      </c>
      <c r="L182" s="608"/>
      <c r="Q182" s="234"/>
    </row>
    <row r="183" spans="2:17" ht="14.25" hidden="1" customHeight="1" outlineLevel="1" thickBot="1">
      <c r="B183" s="609"/>
      <c r="C183" s="610"/>
      <c r="D183" s="614" t="s">
        <v>122</v>
      </c>
      <c r="E183" s="603" t="s">
        <v>198</v>
      </c>
      <c r="F183" s="603" t="s">
        <v>199</v>
      </c>
      <c r="G183" s="294"/>
      <c r="H183" s="601" t="s">
        <v>200</v>
      </c>
      <c r="I183" s="602"/>
      <c r="J183" s="602"/>
      <c r="K183" s="617"/>
      <c r="L183" s="603" t="s">
        <v>201</v>
      </c>
      <c r="M183" s="94"/>
      <c r="N183" s="295"/>
      <c r="Q183" s="234"/>
    </row>
    <row r="184" spans="2:17" ht="14.25" hidden="1" customHeight="1" outlineLevel="1" thickBot="1">
      <c r="B184" s="611"/>
      <c r="C184" s="612"/>
      <c r="D184" s="615"/>
      <c r="E184" s="600"/>
      <c r="F184" s="600"/>
      <c r="G184" s="599" t="s">
        <v>200</v>
      </c>
      <c r="H184" s="601" t="s">
        <v>202</v>
      </c>
      <c r="I184" s="602"/>
      <c r="J184" s="602"/>
      <c r="K184" s="603" t="s">
        <v>203</v>
      </c>
      <c r="L184" s="618"/>
      <c r="Q184" s="234"/>
    </row>
    <row r="185" spans="2:17" ht="13.5" hidden="1" customHeight="1" outlineLevel="1">
      <c r="B185" s="611"/>
      <c r="C185" s="612"/>
      <c r="D185" s="615"/>
      <c r="E185" s="600"/>
      <c r="F185" s="600"/>
      <c r="G185" s="600"/>
      <c r="H185" s="604" t="s">
        <v>204</v>
      </c>
      <c r="I185" s="603" t="s">
        <v>205</v>
      </c>
      <c r="J185" s="604" t="s">
        <v>206</v>
      </c>
      <c r="K185" s="599"/>
      <c r="L185" s="618"/>
      <c r="Q185" s="234"/>
    </row>
    <row r="186" spans="2:17" ht="13.5" hidden="1" customHeight="1" outlineLevel="1">
      <c r="B186" s="611"/>
      <c r="C186" s="612"/>
      <c r="D186" s="615"/>
      <c r="E186" s="600"/>
      <c r="F186" s="600"/>
      <c r="G186" s="600"/>
      <c r="H186" s="605"/>
      <c r="I186" s="606"/>
      <c r="J186" s="605"/>
      <c r="K186" s="599"/>
      <c r="L186" s="618"/>
      <c r="Q186" s="234"/>
    </row>
    <row r="187" spans="2:17" ht="15" hidden="1" customHeight="1" outlineLevel="1" thickBot="1">
      <c r="B187" s="613"/>
      <c r="C187" s="598"/>
      <c r="D187" s="616"/>
      <c r="E187" s="117" t="s">
        <v>142</v>
      </c>
      <c r="F187" s="117" t="s">
        <v>143</v>
      </c>
      <c r="G187" s="117" t="s">
        <v>144</v>
      </c>
      <c r="H187" s="117" t="s">
        <v>145</v>
      </c>
      <c r="I187" s="117" t="s">
        <v>146</v>
      </c>
      <c r="J187" s="117" t="s">
        <v>147</v>
      </c>
      <c r="K187" s="117" t="s">
        <v>207</v>
      </c>
      <c r="L187" s="619"/>
      <c r="Q187" s="234"/>
    </row>
    <row r="188" spans="2:17" ht="14.25" hidden="1" customHeight="1" outlineLevel="1">
      <c r="B188" s="559" t="s">
        <v>153</v>
      </c>
      <c r="C188" s="560"/>
      <c r="D188" s="185" t="str">
        <f>IF(D177="","",D177)</f>
        <v/>
      </c>
      <c r="E188" s="296">
        <f>COUNTIF(D188,"○○")</f>
        <v>0</v>
      </c>
      <c r="F188" s="297">
        <f>IF(AND(E188&gt;=1,G155=0),1,0)</f>
        <v>0</v>
      </c>
      <c r="G188" s="298">
        <f>IF(AND(E188&gt;=1,G155&gt;=1),1,0)</f>
        <v>0</v>
      </c>
      <c r="H188" s="299">
        <f>IF(AND(E188&gt;=1,I155&gt;=1,J155+K155+L155+M155+N155=0,O155=0),1,0)</f>
        <v>0</v>
      </c>
      <c r="I188" s="299">
        <f>IF(AND(E188&gt;=1,J155&gt;=1,K155+L155+M155+N155=0, O155=0),1,0)</f>
        <v>0</v>
      </c>
      <c r="J188" s="299">
        <f>IF(AND(E188&gt;=1,K155+L155+M155+N155&gt;=1,O155=0),1,0)</f>
        <v>0</v>
      </c>
      <c r="K188" s="319" t="str">
        <f>IF(AND(E188&gt;=1,O155&gt;=1),"○","-")</f>
        <v>-</v>
      </c>
      <c r="L188" s="592" t="e">
        <f>(F191+H191+I191)/E191</f>
        <v>#DIV/0!</v>
      </c>
      <c r="Q188" s="234"/>
    </row>
    <row r="189" spans="2:17" ht="14.25" hidden="1" customHeight="1" outlineLevel="1">
      <c r="B189" s="561" t="s">
        <v>154</v>
      </c>
      <c r="C189" s="562"/>
      <c r="D189" s="186" t="str">
        <f>IF(D178="","",D178)</f>
        <v/>
      </c>
      <c r="E189" s="301">
        <f>COUNTIF(D189,"○○")</f>
        <v>0</v>
      </c>
      <c r="F189" s="302">
        <f>IF(AND(E189&gt;=1,G156=0),1,0)</f>
        <v>0</v>
      </c>
      <c r="G189" s="303">
        <f>IF(AND(E189&gt;=1,G156&gt;=1),1,0)</f>
        <v>0</v>
      </c>
      <c r="H189" s="320">
        <f>IF(AND(E189&gt;=1,I156&gt;=1,J156+K156+L156+M156+N156=0,O156=0),1,0)</f>
        <v>0</v>
      </c>
      <c r="I189" s="302">
        <f>IF(AND(E189&gt;=1,J156&gt;=1,K156+L156+M156+N156=0, O156=0),1,0)</f>
        <v>0</v>
      </c>
      <c r="J189" s="320">
        <f>IF(AND(E189&gt;=1,K156+L156+M156+N156&gt;=1,O156=0),1,0)</f>
        <v>0</v>
      </c>
      <c r="K189" s="321" t="str">
        <f>IF(AND(E189&gt;=1,O156&gt;=1),"○","-")</f>
        <v>-</v>
      </c>
      <c r="L189" s="593"/>
      <c r="Q189" s="234"/>
    </row>
    <row r="190" spans="2:17" ht="15" hidden="1" customHeight="1" outlineLevel="1" thickBot="1">
      <c r="B190" s="563" t="s">
        <v>155</v>
      </c>
      <c r="C190" s="564"/>
      <c r="D190" s="322" t="str">
        <f>IF(D179="","",D179)</f>
        <v/>
      </c>
      <c r="E190" s="306">
        <f>COUNTIF(D190,"○○")</f>
        <v>0</v>
      </c>
      <c r="F190" s="307">
        <f>IF(AND(E190&gt;=1,G157=0),1,0)</f>
        <v>0</v>
      </c>
      <c r="G190" s="308">
        <f>IF(AND(E190&gt;=1,G157&gt;=1),1,0)</f>
        <v>0</v>
      </c>
      <c r="H190" s="309">
        <f>IF(AND(E190&gt;=1,I157&gt;=1,J157+K157+L157+M157+N157=0,O157=0),1,0)</f>
        <v>0</v>
      </c>
      <c r="I190" s="309">
        <f>IF(AND(E190&gt;=1,J157&gt;=1,K157+L157+M157+N157=0, O157=0),1,0)</f>
        <v>0</v>
      </c>
      <c r="J190" s="309">
        <f>IF(AND(E190&gt;=1,K157+L157+M157+N157&gt;=1,O157=0),1,0)</f>
        <v>0</v>
      </c>
      <c r="K190" s="323" t="str">
        <f>IF(AND(E190&gt;=1,O157&gt;=1),"○","-")</f>
        <v>-</v>
      </c>
      <c r="L190" s="594"/>
      <c r="Q190" s="234"/>
    </row>
    <row r="191" spans="2:17" ht="15" hidden="1" customHeight="1" outlineLevel="1" thickBot="1">
      <c r="B191" s="595" t="s">
        <v>156</v>
      </c>
      <c r="C191" s="596"/>
      <c r="D191" s="324"/>
      <c r="E191" s="311">
        <f t="shared" ref="E191:J191" si="13">SUM(E188:E190)</f>
        <v>0</v>
      </c>
      <c r="F191" s="312">
        <f t="shared" si="13"/>
        <v>0</v>
      </c>
      <c r="G191" s="313">
        <f>SUM(G188:G190)</f>
        <v>0</v>
      </c>
      <c r="H191" s="313">
        <f t="shared" si="13"/>
        <v>0</v>
      </c>
      <c r="I191" s="314">
        <f t="shared" si="13"/>
        <v>0</v>
      </c>
      <c r="J191" s="325">
        <f t="shared" si="13"/>
        <v>0</v>
      </c>
      <c r="K191" s="597"/>
      <c r="L191" s="598"/>
      <c r="Q191" s="234"/>
    </row>
    <row r="192" spans="2:17" ht="14.25" hidden="1" customHeight="1" outlineLevel="1">
      <c r="B192" s="228"/>
      <c r="C192" s="228"/>
      <c r="D192" s="228"/>
      <c r="E192" s="316"/>
      <c r="F192" s="317"/>
      <c r="G192" s="317"/>
      <c r="H192" s="317"/>
      <c r="I192" s="317"/>
      <c r="J192" s="317"/>
      <c r="K192" s="318"/>
      <c r="L192" s="293"/>
      <c r="Q192" s="234"/>
    </row>
    <row r="193" spans="1:18" ht="15" hidden="1" customHeight="1" outlineLevel="1" thickBot="1">
      <c r="B193" s="588" t="s">
        <v>210</v>
      </c>
      <c r="C193" s="588"/>
      <c r="D193" s="588"/>
      <c r="E193" s="588"/>
      <c r="F193" s="588"/>
      <c r="G193" s="588"/>
      <c r="H193" s="588"/>
      <c r="I193" s="588"/>
      <c r="J193" s="317"/>
      <c r="K193" s="589" t="s">
        <v>209</v>
      </c>
      <c r="L193" s="589"/>
      <c r="Q193" s="234"/>
    </row>
    <row r="194" spans="1:18" ht="15" hidden="1" customHeight="1" outlineLevel="1" thickBot="1">
      <c r="B194" s="590" t="s">
        <v>156</v>
      </c>
      <c r="C194" s="591"/>
      <c r="D194" s="324"/>
      <c r="E194" s="326">
        <f t="shared" ref="E194:J194" si="14">E180+E191</f>
        <v>0</v>
      </c>
      <c r="F194" s="327">
        <f t="shared" si="14"/>
        <v>0</v>
      </c>
      <c r="G194" s="325">
        <f t="shared" si="14"/>
        <v>0</v>
      </c>
      <c r="H194" s="325">
        <f t="shared" si="14"/>
        <v>0</v>
      </c>
      <c r="I194" s="328">
        <f t="shared" si="14"/>
        <v>0</v>
      </c>
      <c r="J194" s="325">
        <f t="shared" si="14"/>
        <v>0</v>
      </c>
      <c r="K194" s="326">
        <f>COUNTIF(K177:K179,"○")+COUNTIF(K188:K190,"○")</f>
        <v>0</v>
      </c>
      <c r="L194" s="329" t="e">
        <f>(F194+H194+I194)/E194</f>
        <v>#DIV/0!</v>
      </c>
      <c r="Q194" s="230"/>
    </row>
    <row r="195" spans="1:18" ht="15" hidden="1" customHeight="1" outlineLevel="1" thickBot="1">
      <c r="A195" s="230"/>
      <c r="B195" s="232" t="s">
        <v>211</v>
      </c>
      <c r="C195" s="279"/>
      <c r="D195" s="279"/>
      <c r="E195" s="279"/>
      <c r="F195" s="279"/>
      <c r="G195" s="279"/>
      <c r="H195" s="279"/>
      <c r="I195" s="279"/>
      <c r="J195" s="279"/>
      <c r="K195" s="279"/>
      <c r="L195" s="279"/>
      <c r="M195" s="279"/>
      <c r="N195" s="587" t="s">
        <v>164</v>
      </c>
      <c r="O195" s="587"/>
      <c r="P195" s="587"/>
      <c r="Q195" s="234"/>
    </row>
    <row r="196" spans="1:18" ht="15" hidden="1" customHeight="1" outlineLevel="1" thickTop="1" thickBot="1">
      <c r="A196" s="230"/>
      <c r="B196" s="567"/>
      <c r="C196" s="568"/>
      <c r="D196" s="573" t="s">
        <v>122</v>
      </c>
      <c r="E196" s="576" t="s">
        <v>165</v>
      </c>
      <c r="F196" s="577" t="s">
        <v>166</v>
      </c>
      <c r="G196" s="579" t="s">
        <v>167</v>
      </c>
      <c r="H196" s="580"/>
      <c r="I196" s="580"/>
      <c r="J196" s="580"/>
      <c r="K196" s="580"/>
      <c r="L196" s="580"/>
      <c r="M196" s="580"/>
      <c r="N196" s="580"/>
      <c r="O196" s="581"/>
      <c r="P196" s="577" t="s">
        <v>193</v>
      </c>
      <c r="Q196" s="230"/>
    </row>
    <row r="197" spans="1:18" ht="13.5" hidden="1" customHeight="1" outlineLevel="1" thickBot="1">
      <c r="A197" s="230"/>
      <c r="B197" s="569"/>
      <c r="C197" s="570"/>
      <c r="D197" s="574"/>
      <c r="E197" s="574"/>
      <c r="F197" s="578"/>
      <c r="G197" s="578" t="s">
        <v>168</v>
      </c>
      <c r="H197" s="583" t="s">
        <v>169</v>
      </c>
      <c r="I197" s="584"/>
      <c r="J197" s="584"/>
      <c r="K197" s="584"/>
      <c r="L197" s="584"/>
      <c r="M197" s="584"/>
      <c r="N197" s="585"/>
      <c r="O197" s="574" t="s">
        <v>170</v>
      </c>
      <c r="P197" s="582"/>
      <c r="Q197" s="269"/>
    </row>
    <row r="198" spans="1:18" s="270" customFormat="1" ht="14.25" hidden="1" customHeight="1" outlineLevel="1" thickBot="1">
      <c r="A198" s="269"/>
      <c r="B198" s="569"/>
      <c r="C198" s="570"/>
      <c r="D198" s="574"/>
      <c r="E198" s="574"/>
      <c r="F198" s="578"/>
      <c r="G198" s="574"/>
      <c r="H198" s="330"/>
      <c r="I198" s="557" t="s">
        <v>175</v>
      </c>
      <c r="J198" s="558"/>
      <c r="K198" s="557" t="s">
        <v>176</v>
      </c>
      <c r="L198" s="558"/>
      <c r="M198" s="557" t="s">
        <v>177</v>
      </c>
      <c r="N198" s="558"/>
      <c r="O198" s="574"/>
      <c r="P198" s="582"/>
      <c r="Q198" s="230"/>
    </row>
    <row r="199" spans="1:18" ht="27" hidden="1" customHeight="1" outlineLevel="1">
      <c r="A199" s="230"/>
      <c r="B199" s="569"/>
      <c r="C199" s="570"/>
      <c r="D199" s="574"/>
      <c r="E199" s="574"/>
      <c r="F199" s="578"/>
      <c r="G199" s="574"/>
      <c r="H199" s="331" t="s">
        <v>178</v>
      </c>
      <c r="I199" s="332" t="s">
        <v>179</v>
      </c>
      <c r="J199" s="333" t="s">
        <v>180</v>
      </c>
      <c r="K199" s="334" t="s">
        <v>140</v>
      </c>
      <c r="L199" s="335" t="s">
        <v>181</v>
      </c>
      <c r="M199" s="334" t="s">
        <v>140</v>
      </c>
      <c r="N199" s="335" t="s">
        <v>181</v>
      </c>
      <c r="O199" s="574"/>
      <c r="P199" s="582"/>
      <c r="Q199" s="230"/>
    </row>
    <row r="200" spans="1:18" ht="15" hidden="1" customHeight="1" outlineLevel="1" thickBot="1">
      <c r="A200" s="230"/>
      <c r="B200" s="571"/>
      <c r="C200" s="572"/>
      <c r="D200" s="575"/>
      <c r="E200" s="336" t="s">
        <v>142</v>
      </c>
      <c r="F200" s="337" t="s">
        <v>143</v>
      </c>
      <c r="G200" s="337" t="s">
        <v>144</v>
      </c>
      <c r="H200" s="336" t="s">
        <v>145</v>
      </c>
      <c r="I200" s="338" t="s">
        <v>146</v>
      </c>
      <c r="J200" s="339" t="s">
        <v>182</v>
      </c>
      <c r="K200" s="338" t="s">
        <v>148</v>
      </c>
      <c r="L200" s="339" t="s">
        <v>149</v>
      </c>
      <c r="M200" s="338" t="s">
        <v>150</v>
      </c>
      <c r="N200" s="339" t="s">
        <v>151</v>
      </c>
      <c r="O200" s="337" t="s">
        <v>152</v>
      </c>
      <c r="P200" s="336" t="s">
        <v>194</v>
      </c>
      <c r="Q200" s="230"/>
    </row>
    <row r="201" spans="1:18" ht="14.25" hidden="1" customHeight="1" outlineLevel="1">
      <c r="A201" s="230"/>
      <c r="B201" s="559" t="s">
        <v>153</v>
      </c>
      <c r="C201" s="560"/>
      <c r="D201" s="340" t="str">
        <f>D155</f>
        <v/>
      </c>
      <c r="E201" s="197">
        <f>SUM(E66,E130)</f>
        <v>0</v>
      </c>
      <c r="F201" s="198">
        <f>E201- G201</f>
        <v>0</v>
      </c>
      <c r="G201" s="199">
        <f>SUM(G66,G130)</f>
        <v>0</v>
      </c>
      <c r="H201" s="200">
        <f>SUM(I201:N201)</f>
        <v>0</v>
      </c>
      <c r="I201" s="201">
        <f t="shared" ref="I201:N203" si="15">SUM(I66,I130)</f>
        <v>0</v>
      </c>
      <c r="J201" s="202">
        <f t="shared" si="15"/>
        <v>0</v>
      </c>
      <c r="K201" s="201">
        <f t="shared" si="15"/>
        <v>0</v>
      </c>
      <c r="L201" s="202">
        <f t="shared" si="15"/>
        <v>0</v>
      </c>
      <c r="M201" s="201">
        <f t="shared" si="15"/>
        <v>0</v>
      </c>
      <c r="N201" s="202">
        <f t="shared" si="15"/>
        <v>0</v>
      </c>
      <c r="O201" s="271">
        <f>+G201-H201</f>
        <v>0</v>
      </c>
      <c r="P201" s="341" t="e">
        <f>(F201+I201+J201)/E201</f>
        <v>#DIV/0!</v>
      </c>
      <c r="Q201" s="230"/>
    </row>
    <row r="202" spans="1:18" ht="14.25" hidden="1" customHeight="1" outlineLevel="1">
      <c r="A202" s="230"/>
      <c r="B202" s="561" t="s">
        <v>154</v>
      </c>
      <c r="C202" s="562"/>
      <c r="D202" s="342" t="str">
        <f>D156</f>
        <v/>
      </c>
      <c r="E202" s="205">
        <f>SUM(E67,E131)</f>
        <v>0</v>
      </c>
      <c r="F202" s="206">
        <f>E202- G202</f>
        <v>0</v>
      </c>
      <c r="G202" s="205">
        <f>SUM(G67,G131)</f>
        <v>0</v>
      </c>
      <c r="H202" s="207">
        <f>SUM(I202:N202)</f>
        <v>0</v>
      </c>
      <c r="I202" s="208">
        <f t="shared" si="15"/>
        <v>0</v>
      </c>
      <c r="J202" s="209">
        <f t="shared" si="15"/>
        <v>0</v>
      </c>
      <c r="K202" s="208">
        <f t="shared" si="15"/>
        <v>0</v>
      </c>
      <c r="L202" s="209">
        <f t="shared" si="15"/>
        <v>0</v>
      </c>
      <c r="M202" s="208">
        <f t="shared" si="15"/>
        <v>0</v>
      </c>
      <c r="N202" s="209">
        <f t="shared" si="15"/>
        <v>0</v>
      </c>
      <c r="O202" s="272">
        <f>+G202-H202</f>
        <v>0</v>
      </c>
      <c r="P202" s="343" t="e">
        <f>(F202+I202+J202)/E202</f>
        <v>#DIV/0!</v>
      </c>
      <c r="Q202" s="230"/>
      <c r="R202" s="293"/>
    </row>
    <row r="203" spans="1:18" ht="15" hidden="1" customHeight="1" outlineLevel="1" thickBot="1">
      <c r="A203" s="230"/>
      <c r="B203" s="563" t="s">
        <v>155</v>
      </c>
      <c r="C203" s="564"/>
      <c r="D203" s="344" t="str">
        <f>D157</f>
        <v/>
      </c>
      <c r="E203" s="212">
        <f>SUM(E68,E132)</f>
        <v>0</v>
      </c>
      <c r="F203" s="213">
        <f>E203- G203</f>
        <v>0</v>
      </c>
      <c r="G203" s="212">
        <f>SUM(G68,G132)</f>
        <v>0</v>
      </c>
      <c r="H203" s="214">
        <f>SUM(I203:N203)</f>
        <v>0</v>
      </c>
      <c r="I203" s="215">
        <f t="shared" si="15"/>
        <v>0</v>
      </c>
      <c r="J203" s="216">
        <f t="shared" si="15"/>
        <v>0</v>
      </c>
      <c r="K203" s="215">
        <f t="shared" si="15"/>
        <v>0</v>
      </c>
      <c r="L203" s="216">
        <f t="shared" si="15"/>
        <v>0</v>
      </c>
      <c r="M203" s="215">
        <f t="shared" si="15"/>
        <v>0</v>
      </c>
      <c r="N203" s="216">
        <f t="shared" si="15"/>
        <v>0</v>
      </c>
      <c r="O203" s="273">
        <f>+G203-H203</f>
        <v>0</v>
      </c>
      <c r="P203" s="345" t="e">
        <f>(F203+I203+J203)/E203</f>
        <v>#DIV/0!</v>
      </c>
      <c r="Q203" s="230"/>
    </row>
    <row r="204" spans="1:18" ht="15" hidden="1" customHeight="1" outlineLevel="1" thickBot="1">
      <c r="A204" s="230"/>
      <c r="B204" s="565" t="s">
        <v>156</v>
      </c>
      <c r="C204" s="566"/>
      <c r="D204" s="346"/>
      <c r="E204" s="274">
        <f t="shared" ref="E204:O204" si="16">SUM(E201:E203)</f>
        <v>0</v>
      </c>
      <c r="F204" s="274">
        <f t="shared" si="16"/>
        <v>0</v>
      </c>
      <c r="G204" s="274">
        <f t="shared" si="16"/>
        <v>0</v>
      </c>
      <c r="H204" s="275">
        <f t="shared" si="16"/>
        <v>0</v>
      </c>
      <c r="I204" s="276">
        <f t="shared" si="16"/>
        <v>0</v>
      </c>
      <c r="J204" s="277">
        <f t="shared" si="16"/>
        <v>0</v>
      </c>
      <c r="K204" s="276">
        <f t="shared" si="16"/>
        <v>0</v>
      </c>
      <c r="L204" s="278">
        <f t="shared" si="16"/>
        <v>0</v>
      </c>
      <c r="M204" s="276">
        <f t="shared" si="16"/>
        <v>0</v>
      </c>
      <c r="N204" s="278">
        <f t="shared" si="16"/>
        <v>0</v>
      </c>
      <c r="O204" s="274">
        <f t="shared" si="16"/>
        <v>0</v>
      </c>
      <c r="P204" s="347" t="e">
        <f>(F204+I204+J204)/E204</f>
        <v>#DIV/0!</v>
      </c>
      <c r="Q204" s="230"/>
    </row>
    <row r="205" spans="1:18" ht="14.25" hidden="1" customHeight="1" outlineLevel="1">
      <c r="A205" s="230"/>
      <c r="B205" s="279"/>
      <c r="C205" s="279"/>
      <c r="D205" s="279"/>
      <c r="E205" s="279"/>
      <c r="F205" s="279"/>
      <c r="G205" s="279"/>
      <c r="H205" s="279"/>
      <c r="I205" s="279"/>
      <c r="J205" s="279"/>
      <c r="K205" s="279"/>
      <c r="L205" s="279"/>
      <c r="M205" s="279"/>
      <c r="N205" s="232"/>
      <c r="O205" s="232"/>
      <c r="P205" s="230"/>
      <c r="Q205" s="230"/>
    </row>
    <row r="206" spans="1:18" ht="15" hidden="1" customHeight="1" outlineLevel="1" thickBot="1">
      <c r="A206" s="230"/>
      <c r="B206" s="586" t="s">
        <v>195</v>
      </c>
      <c r="C206" s="586"/>
      <c r="D206" s="279"/>
      <c r="E206" s="279"/>
      <c r="F206" s="279"/>
      <c r="G206" s="279"/>
      <c r="H206" s="279"/>
      <c r="I206" s="279"/>
      <c r="J206" s="279"/>
      <c r="K206" s="279"/>
      <c r="L206" s="279"/>
      <c r="M206" s="279"/>
      <c r="N206" s="587" t="s">
        <v>164</v>
      </c>
      <c r="O206" s="587"/>
      <c r="P206" s="587"/>
      <c r="Q206" s="230"/>
    </row>
    <row r="207" spans="1:18" ht="15" hidden="1" customHeight="1" outlineLevel="1" thickTop="1" thickBot="1">
      <c r="A207" s="230"/>
      <c r="B207" s="567"/>
      <c r="C207" s="568"/>
      <c r="D207" s="573" t="s">
        <v>122</v>
      </c>
      <c r="E207" s="576" t="s">
        <v>165</v>
      </c>
      <c r="F207" s="577" t="s">
        <v>166</v>
      </c>
      <c r="G207" s="579" t="s">
        <v>167</v>
      </c>
      <c r="H207" s="580"/>
      <c r="I207" s="580"/>
      <c r="J207" s="580"/>
      <c r="K207" s="580"/>
      <c r="L207" s="580"/>
      <c r="M207" s="580"/>
      <c r="N207" s="580"/>
      <c r="O207" s="581"/>
      <c r="P207" s="577" t="s">
        <v>193</v>
      </c>
      <c r="Q207" s="230"/>
    </row>
    <row r="208" spans="1:18" ht="13.5" hidden="1" customHeight="1" outlineLevel="1" thickBot="1">
      <c r="A208" s="230"/>
      <c r="B208" s="569"/>
      <c r="C208" s="570"/>
      <c r="D208" s="574"/>
      <c r="E208" s="574"/>
      <c r="F208" s="578"/>
      <c r="G208" s="578" t="s">
        <v>168</v>
      </c>
      <c r="H208" s="583" t="s">
        <v>169</v>
      </c>
      <c r="I208" s="584"/>
      <c r="J208" s="584"/>
      <c r="K208" s="584"/>
      <c r="L208" s="584"/>
      <c r="M208" s="584"/>
      <c r="N208" s="585"/>
      <c r="O208" s="574" t="s">
        <v>170</v>
      </c>
      <c r="P208" s="582"/>
      <c r="Q208" s="269"/>
    </row>
    <row r="209" spans="1:18" s="270" customFormat="1" ht="14.25" hidden="1" customHeight="1" outlineLevel="1" thickBot="1">
      <c r="A209" s="269"/>
      <c r="B209" s="569"/>
      <c r="C209" s="570"/>
      <c r="D209" s="574"/>
      <c r="E209" s="574"/>
      <c r="F209" s="578"/>
      <c r="G209" s="574"/>
      <c r="H209" s="330"/>
      <c r="I209" s="557" t="s">
        <v>175</v>
      </c>
      <c r="J209" s="558"/>
      <c r="K209" s="557" t="s">
        <v>176</v>
      </c>
      <c r="L209" s="558"/>
      <c r="M209" s="557" t="s">
        <v>177</v>
      </c>
      <c r="N209" s="558"/>
      <c r="O209" s="574"/>
      <c r="P209" s="582"/>
      <c r="Q209" s="230"/>
    </row>
    <row r="210" spans="1:18" ht="27" hidden="1" customHeight="1" outlineLevel="1">
      <c r="A210" s="230"/>
      <c r="B210" s="569"/>
      <c r="C210" s="570"/>
      <c r="D210" s="574"/>
      <c r="E210" s="574"/>
      <c r="F210" s="578"/>
      <c r="G210" s="574"/>
      <c r="H210" s="331" t="s">
        <v>178</v>
      </c>
      <c r="I210" s="332" t="s">
        <v>179</v>
      </c>
      <c r="J210" s="333" t="s">
        <v>180</v>
      </c>
      <c r="K210" s="334" t="s">
        <v>140</v>
      </c>
      <c r="L210" s="335" t="s">
        <v>181</v>
      </c>
      <c r="M210" s="334" t="s">
        <v>140</v>
      </c>
      <c r="N210" s="335" t="s">
        <v>181</v>
      </c>
      <c r="O210" s="574"/>
      <c r="P210" s="582"/>
      <c r="Q210" s="230"/>
    </row>
    <row r="211" spans="1:18" ht="15" hidden="1" customHeight="1" outlineLevel="1" thickBot="1">
      <c r="A211" s="230"/>
      <c r="B211" s="571"/>
      <c r="C211" s="572"/>
      <c r="D211" s="575"/>
      <c r="E211" s="336" t="s">
        <v>142</v>
      </c>
      <c r="F211" s="337" t="s">
        <v>143</v>
      </c>
      <c r="G211" s="337" t="s">
        <v>144</v>
      </c>
      <c r="H211" s="336" t="s">
        <v>145</v>
      </c>
      <c r="I211" s="338" t="s">
        <v>146</v>
      </c>
      <c r="J211" s="339" t="s">
        <v>182</v>
      </c>
      <c r="K211" s="338" t="s">
        <v>148</v>
      </c>
      <c r="L211" s="339" t="s">
        <v>149</v>
      </c>
      <c r="M211" s="338" t="s">
        <v>150</v>
      </c>
      <c r="N211" s="339" t="s">
        <v>151</v>
      </c>
      <c r="O211" s="337" t="s">
        <v>152</v>
      </c>
      <c r="P211" s="336" t="s">
        <v>194</v>
      </c>
      <c r="Q211" s="230"/>
    </row>
    <row r="212" spans="1:18" ht="14.25" hidden="1" customHeight="1" outlineLevel="1">
      <c r="A212" s="230"/>
      <c r="B212" s="559" t="s">
        <v>153</v>
      </c>
      <c r="C212" s="560"/>
      <c r="D212" s="340" t="str">
        <f>D201</f>
        <v/>
      </c>
      <c r="E212" s="197">
        <f>SUM(E79,E143)</f>
        <v>0</v>
      </c>
      <c r="F212" s="198">
        <f>E212- G212</f>
        <v>0</v>
      </c>
      <c r="G212" s="199">
        <f>SUM(G79,G143)</f>
        <v>0</v>
      </c>
      <c r="H212" s="200">
        <f>SUM(I212:N212)</f>
        <v>0</v>
      </c>
      <c r="I212" s="201">
        <f t="shared" ref="I212:N214" si="17">SUM(I79,I143)</f>
        <v>0</v>
      </c>
      <c r="J212" s="202">
        <f t="shared" si="17"/>
        <v>0</v>
      </c>
      <c r="K212" s="201">
        <f t="shared" si="17"/>
        <v>0</v>
      </c>
      <c r="L212" s="202">
        <f t="shared" si="17"/>
        <v>0</v>
      </c>
      <c r="M212" s="201">
        <f t="shared" si="17"/>
        <v>0</v>
      </c>
      <c r="N212" s="202">
        <f t="shared" si="17"/>
        <v>0</v>
      </c>
      <c r="O212" s="271">
        <f>+G212-H212</f>
        <v>0</v>
      </c>
      <c r="P212" s="348" t="e">
        <f>(F212+I212+J212)/E212</f>
        <v>#DIV/0!</v>
      </c>
      <c r="Q212" s="230"/>
    </row>
    <row r="213" spans="1:18" ht="14.25" hidden="1" customHeight="1" outlineLevel="1">
      <c r="A213" s="230"/>
      <c r="B213" s="561" t="s">
        <v>154</v>
      </c>
      <c r="C213" s="562"/>
      <c r="D213" s="342" t="str">
        <f>D202</f>
        <v/>
      </c>
      <c r="E213" s="205">
        <f>SUM(E80,E144)</f>
        <v>0</v>
      </c>
      <c r="F213" s="206">
        <f>E213- G213</f>
        <v>0</v>
      </c>
      <c r="G213" s="205">
        <f>SUM(G80,G144)</f>
        <v>0</v>
      </c>
      <c r="H213" s="207">
        <f>SUM(I213:N213)</f>
        <v>0</v>
      </c>
      <c r="I213" s="208">
        <f t="shared" si="17"/>
        <v>0</v>
      </c>
      <c r="J213" s="209">
        <f t="shared" si="17"/>
        <v>0</v>
      </c>
      <c r="K213" s="208">
        <f t="shared" si="17"/>
        <v>0</v>
      </c>
      <c r="L213" s="209">
        <f t="shared" si="17"/>
        <v>0</v>
      </c>
      <c r="M213" s="208">
        <f t="shared" si="17"/>
        <v>0</v>
      </c>
      <c r="N213" s="209">
        <f t="shared" si="17"/>
        <v>0</v>
      </c>
      <c r="O213" s="272">
        <f>+G213-H213</f>
        <v>0</v>
      </c>
      <c r="P213" s="349" t="e">
        <f>(F213+I213+J213)/E213</f>
        <v>#DIV/0!</v>
      </c>
      <c r="Q213" s="230"/>
      <c r="R213" s="293"/>
    </row>
    <row r="214" spans="1:18" ht="15" hidden="1" customHeight="1" outlineLevel="1" thickBot="1">
      <c r="A214" s="230"/>
      <c r="B214" s="563" t="s">
        <v>155</v>
      </c>
      <c r="C214" s="564"/>
      <c r="D214" s="344" t="str">
        <f>D203</f>
        <v/>
      </c>
      <c r="E214" s="212">
        <f>SUM(E81,E145)</f>
        <v>0</v>
      </c>
      <c r="F214" s="213">
        <f>E214- G214</f>
        <v>0</v>
      </c>
      <c r="G214" s="212">
        <f>SUM(G81,G145)</f>
        <v>0</v>
      </c>
      <c r="H214" s="214">
        <f>SUM(I214:N214)</f>
        <v>0</v>
      </c>
      <c r="I214" s="215">
        <f t="shared" si="17"/>
        <v>0</v>
      </c>
      <c r="J214" s="216">
        <f t="shared" si="17"/>
        <v>0</v>
      </c>
      <c r="K214" s="215">
        <f t="shared" si="17"/>
        <v>0</v>
      </c>
      <c r="L214" s="216">
        <f t="shared" si="17"/>
        <v>0</v>
      </c>
      <c r="M214" s="215">
        <f t="shared" si="17"/>
        <v>0</v>
      </c>
      <c r="N214" s="216">
        <f t="shared" si="17"/>
        <v>0</v>
      </c>
      <c r="O214" s="273">
        <f>+G214-H214</f>
        <v>0</v>
      </c>
      <c r="P214" s="347" t="e">
        <f>(F214+I214+J214)/E214</f>
        <v>#DIV/0!</v>
      </c>
      <c r="Q214" s="230"/>
    </row>
    <row r="215" spans="1:18" ht="15" hidden="1" customHeight="1" outlineLevel="1" thickBot="1">
      <c r="A215" s="230"/>
      <c r="B215" s="565" t="s">
        <v>156</v>
      </c>
      <c r="C215" s="566"/>
      <c r="D215" s="346"/>
      <c r="E215" s="274">
        <f t="shared" ref="E215:O215" si="18">SUM(E212:E214)</f>
        <v>0</v>
      </c>
      <c r="F215" s="274">
        <f t="shared" si="18"/>
        <v>0</v>
      </c>
      <c r="G215" s="274">
        <f t="shared" si="18"/>
        <v>0</v>
      </c>
      <c r="H215" s="275">
        <f t="shared" si="18"/>
        <v>0</v>
      </c>
      <c r="I215" s="276">
        <f t="shared" si="18"/>
        <v>0</v>
      </c>
      <c r="J215" s="277">
        <f t="shared" si="18"/>
        <v>0</v>
      </c>
      <c r="K215" s="276">
        <f t="shared" si="18"/>
        <v>0</v>
      </c>
      <c r="L215" s="278">
        <f t="shared" si="18"/>
        <v>0</v>
      </c>
      <c r="M215" s="276">
        <f t="shared" si="18"/>
        <v>0</v>
      </c>
      <c r="N215" s="278">
        <f t="shared" si="18"/>
        <v>0</v>
      </c>
      <c r="O215" s="274">
        <f t="shared" si="18"/>
        <v>0</v>
      </c>
      <c r="P215" s="347" t="e">
        <f>(F215+I215+J215)/E215</f>
        <v>#DIV/0!</v>
      </c>
      <c r="Q215" s="230"/>
    </row>
    <row r="216" spans="1:18" ht="12" customHeight="1" collapsed="1">
      <c r="A216" s="230"/>
      <c r="B216" s="279"/>
      <c r="C216" s="279"/>
      <c r="D216" s="279"/>
      <c r="E216" s="279"/>
      <c r="F216" s="279"/>
      <c r="G216" s="279"/>
      <c r="H216" s="279"/>
      <c r="I216" s="279"/>
      <c r="J216" s="279"/>
      <c r="K216" s="279"/>
      <c r="L216" s="279"/>
      <c r="M216" s="279"/>
      <c r="N216" s="232"/>
      <c r="O216" s="232"/>
      <c r="P216" s="230"/>
      <c r="Q216" s="230"/>
    </row>
    <row r="217" spans="1:18" ht="12" customHeight="1" thickBot="1">
      <c r="B217" s="293"/>
      <c r="C217" s="293"/>
      <c r="D217" s="293"/>
      <c r="E217" s="293"/>
      <c r="F217" s="293"/>
      <c r="G217" s="293"/>
      <c r="H217" s="293"/>
      <c r="I217" s="293"/>
      <c r="J217" s="293"/>
      <c r="K217" s="293"/>
      <c r="L217" s="293"/>
      <c r="M217" s="293"/>
      <c r="N217" s="288"/>
      <c r="O217" s="288"/>
    </row>
    <row r="218" spans="1:18" ht="14.4">
      <c r="B218" s="288"/>
      <c r="C218" s="288"/>
      <c r="D218" s="288"/>
      <c r="E218" s="288"/>
      <c r="F218" s="288"/>
      <c r="G218" s="288"/>
      <c r="H218" s="288"/>
      <c r="I218" s="288"/>
      <c r="J218" s="288"/>
      <c r="K218" s="288"/>
      <c r="L218" s="288"/>
      <c r="M218" s="550" t="str">
        <f>IF(COUNTIF(R22:W145,"エラー")=0,"OK","エラー")</f>
        <v>OK</v>
      </c>
      <c r="N218" s="551"/>
      <c r="O218" s="288"/>
    </row>
    <row r="219" spans="1:18" ht="14.4">
      <c r="B219" s="288"/>
      <c r="C219" s="288"/>
      <c r="D219" s="288"/>
      <c r="E219" s="288"/>
      <c r="F219" s="288"/>
      <c r="G219" s="288"/>
      <c r="H219" s="288"/>
      <c r="I219" s="288"/>
      <c r="J219" s="288"/>
      <c r="K219" s="288"/>
      <c r="L219" s="288"/>
      <c r="M219" s="552"/>
      <c r="N219" s="553"/>
      <c r="O219" s="288"/>
    </row>
    <row r="220" spans="1:18" ht="13.8" thickBot="1">
      <c r="M220" s="554"/>
      <c r="N220" s="555"/>
    </row>
    <row r="221" spans="1:18" ht="8.25" customHeight="1"/>
    <row r="222" spans="1:18" ht="85.5" customHeight="1">
      <c r="M222" s="556" t="str">
        <f>IF(M218="エラー","右欄外のエラー欄を確認し、エラーが出ている箇所を修正してください","")</f>
        <v/>
      </c>
      <c r="N222" s="556"/>
      <c r="O222" s="556"/>
      <c r="P222" s="556"/>
      <c r="Q222" s="556"/>
    </row>
  </sheetData>
  <mergeCells count="339">
    <mergeCell ref="N21:O21"/>
    <mergeCell ref="B3:H3"/>
    <mergeCell ref="S23:S26"/>
    <mergeCell ref="T23:T26"/>
    <mergeCell ref="U23:U26"/>
    <mergeCell ref="I24:J24"/>
    <mergeCell ref="K24:L24"/>
    <mergeCell ref="M24:N24"/>
    <mergeCell ref="B22:C26"/>
    <mergeCell ref="D22:D26"/>
    <mergeCell ref="E22:E25"/>
    <mergeCell ref="F22:F25"/>
    <mergeCell ref="G22:O22"/>
    <mergeCell ref="R22:U22"/>
    <mergeCell ref="G23:G25"/>
    <mergeCell ref="H23:N23"/>
    <mergeCell ref="O23:O25"/>
    <mergeCell ref="R23:R26"/>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10"/>
  <conditionalFormatting sqref="R20:W145">
    <cfRule type="cellIs" dxfId="0" priority="1" stopIfTrue="1" operator="equal">
      <formula>"エラー"</formula>
    </cfRule>
  </conditionalFormatting>
  <dataValidations count="9">
    <dataValidation type="list" allowBlank="1" showInputMessage="1" showErrorMessage="1" sqref="J120:M122 J101:M103" xr:uid="{6BA55556-9A1D-48B7-8A0C-1B6E7CA552CA}">
      <formula1>"2021年度,2022年度,2023年度,2024年度,2025年度以降"</formula1>
    </dataValidation>
    <dataValidation type="list" allowBlank="1" showDropDown="1" showInputMessage="1" showErrorMessage="1" sqref="D47:D49 D111:D113" xr:uid="{3FB18439-E872-44C7-B2DE-FA6948AFA94F}">
      <formula1>"○"</formula1>
    </dataValidation>
    <dataValidation imeMode="halfAlpha" allowBlank="1" showInputMessage="1" showErrorMessage="1" sqref="F143:F145 F155:F157 F188:K190 F130:F132 F201:F203 F92:F94 F111:F113 F79:F81 E4:H15 F27:F29 F166:F168 F212:F214 F47:F49 F66:F68 F177:K179" xr:uid="{AE3B22AD-271B-423F-8EBA-965047781EA2}"/>
    <dataValidation type="list" allowBlank="1" showInputMessage="1" showErrorMessage="1" sqref="D27:D29 D92:D94" xr:uid="{7EFBA3EB-9FB7-4EEF-B8D4-3EAA8D0FA7A0}">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489E45AF-ED1C-4346-AE31-D6A9EFD08D4A}">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7C7F6019-D80D-493A-9ED5-341D9CB76ADA}">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7D4AF5D1-67B8-4FCB-ABCF-309C147D4A47}">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CFF8272D-8301-4BBB-AFDD-7A4D5B2132A0}">
      <formula1>0</formula1>
      <formula2>1000</formula2>
    </dataValidation>
    <dataValidation type="list" allowBlank="1" showInputMessage="1" showErrorMessage="1" sqref="J36:M38 J56:M58" xr:uid="{12E127A7-FD90-40E0-88BA-1E1F249DADCC}">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C49"/>
  <sheetViews>
    <sheetView zoomScaleNormal="100" workbookViewId="0">
      <selection activeCell="C6" sqref="C6"/>
    </sheetView>
  </sheetViews>
  <sheetFormatPr defaultColWidth="9" defaultRowHeight="13.2"/>
  <cols>
    <col min="1" max="1" width="10.44140625" style="3" bestFit="1" customWidth="1"/>
    <col min="2" max="16384" width="9" style="2"/>
  </cols>
  <sheetData>
    <row r="2" spans="1:3" ht="14.4">
      <c r="A2" s="1" t="s">
        <v>5</v>
      </c>
    </row>
    <row r="3" spans="1:3">
      <c r="A3" s="3" t="s">
        <v>6</v>
      </c>
      <c r="C3" s="4">
        <v>0.5</v>
      </c>
    </row>
    <row r="4" spans="1:3">
      <c r="A4" s="3" t="s">
        <v>7</v>
      </c>
      <c r="C4" s="4">
        <v>0.33333333333333331</v>
      </c>
    </row>
    <row r="5" spans="1:3">
      <c r="A5" s="3" t="s">
        <v>8</v>
      </c>
    </row>
    <row r="6" spans="1:3">
      <c r="A6" s="3" t="s">
        <v>9</v>
      </c>
    </row>
    <row r="7" spans="1:3">
      <c r="A7" s="3" t="s">
        <v>10</v>
      </c>
    </row>
    <row r="8" spans="1:3">
      <c r="A8" s="3" t="s">
        <v>11</v>
      </c>
    </row>
    <row r="9" spans="1:3">
      <c r="A9" s="3" t="s">
        <v>12</v>
      </c>
    </row>
    <row r="10" spans="1:3">
      <c r="A10" s="3" t="s">
        <v>13</v>
      </c>
    </row>
    <row r="11" spans="1:3">
      <c r="A11" s="3" t="s">
        <v>14</v>
      </c>
    </row>
    <row r="12" spans="1:3">
      <c r="A12" s="3" t="s">
        <v>15</v>
      </c>
    </row>
    <row r="13" spans="1:3">
      <c r="A13" s="3" t="s">
        <v>16</v>
      </c>
    </row>
    <row r="14" spans="1:3">
      <c r="A14" s="3" t="s">
        <v>17</v>
      </c>
    </row>
    <row r="15" spans="1:3">
      <c r="A15" s="3" t="s">
        <v>18</v>
      </c>
    </row>
    <row r="16" spans="1:3">
      <c r="A16" s="3" t="s">
        <v>19</v>
      </c>
    </row>
    <row r="17" spans="1:1">
      <c r="A17" s="3" t="s">
        <v>20</v>
      </c>
    </row>
    <row r="18" spans="1:1">
      <c r="A18" s="3" t="s">
        <v>21</v>
      </c>
    </row>
    <row r="19" spans="1:1">
      <c r="A19" s="3" t="s">
        <v>22</v>
      </c>
    </row>
    <row r="20" spans="1:1">
      <c r="A20" s="3" t="s">
        <v>23</v>
      </c>
    </row>
    <row r="21" spans="1:1">
      <c r="A21" s="3" t="s">
        <v>24</v>
      </c>
    </row>
    <row r="22" spans="1:1">
      <c r="A22" s="3" t="s">
        <v>25</v>
      </c>
    </row>
    <row r="23" spans="1:1">
      <c r="A23" s="3" t="s">
        <v>26</v>
      </c>
    </row>
    <row r="24" spans="1:1">
      <c r="A24" s="3" t="s">
        <v>27</v>
      </c>
    </row>
    <row r="25" spans="1:1">
      <c r="A25" s="3" t="s">
        <v>28</v>
      </c>
    </row>
    <row r="26" spans="1:1">
      <c r="A26" s="3" t="s">
        <v>29</v>
      </c>
    </row>
    <row r="27" spans="1:1">
      <c r="A27" s="3" t="s">
        <v>30</v>
      </c>
    </row>
    <row r="28" spans="1:1">
      <c r="A28" s="3" t="s">
        <v>31</v>
      </c>
    </row>
    <row r="29" spans="1:1">
      <c r="A29" s="3" t="s">
        <v>32</v>
      </c>
    </row>
    <row r="30" spans="1:1">
      <c r="A30" s="3" t="s">
        <v>33</v>
      </c>
    </row>
    <row r="31" spans="1:1">
      <c r="A31" s="3" t="s">
        <v>34</v>
      </c>
    </row>
    <row r="32" spans="1:1">
      <c r="A32" s="3" t="s">
        <v>35</v>
      </c>
    </row>
    <row r="33" spans="1:1">
      <c r="A33" s="3" t="s">
        <v>36</v>
      </c>
    </row>
    <row r="34" spans="1:1">
      <c r="A34" s="3" t="s">
        <v>37</v>
      </c>
    </row>
    <row r="35" spans="1:1">
      <c r="A35" s="3" t="s">
        <v>38</v>
      </c>
    </row>
    <row r="36" spans="1:1">
      <c r="A36" s="3" t="s">
        <v>39</v>
      </c>
    </row>
    <row r="37" spans="1:1">
      <c r="A37" s="3" t="s">
        <v>40</v>
      </c>
    </row>
    <row r="38" spans="1:1">
      <c r="A38" s="3" t="s">
        <v>41</v>
      </c>
    </row>
    <row r="39" spans="1:1">
      <c r="A39" s="3" t="s">
        <v>42</v>
      </c>
    </row>
    <row r="40" spans="1:1">
      <c r="A40" s="3" t="s">
        <v>43</v>
      </c>
    </row>
    <row r="41" spans="1:1">
      <c r="A41" s="3" t="s">
        <v>44</v>
      </c>
    </row>
    <row r="42" spans="1:1">
      <c r="A42" s="3" t="s">
        <v>45</v>
      </c>
    </row>
    <row r="43" spans="1:1">
      <c r="A43" s="3" t="s">
        <v>46</v>
      </c>
    </row>
    <row r="44" spans="1:1">
      <c r="A44" s="3" t="s">
        <v>47</v>
      </c>
    </row>
    <row r="45" spans="1:1">
      <c r="A45" s="3" t="s">
        <v>48</v>
      </c>
    </row>
    <row r="46" spans="1:1">
      <c r="A46" s="3" t="s">
        <v>49</v>
      </c>
    </row>
    <row r="47" spans="1:1">
      <c r="A47" s="3" t="s">
        <v>50</v>
      </c>
    </row>
    <row r="48" spans="1:1">
      <c r="A48" s="3" t="s">
        <v>51</v>
      </c>
    </row>
    <row r="49" spans="1:1">
      <c r="A49" s="3" t="s">
        <v>52</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（入力例）見積書整理表</vt:lpstr>
      <vt:lpstr>（入力例）説明一覧</vt:lpstr>
      <vt:lpstr>（参考）採択理由書</vt:lpstr>
      <vt:lpstr>（参考）私立高等学校等実態調査</vt:lpstr>
      <vt:lpstr>Sheet4</vt:lpstr>
      <vt:lpstr>'（参考）採択理由書'!Print_Area</vt:lpstr>
      <vt:lpstr>'（参考）私立高等学校等実態調査'!Print_Area</vt:lpstr>
      <vt:lpstr>'（入力例）見積書整理表'!Print_Area</vt:lpstr>
      <vt:lpstr>'（入力例）説明一覧'!Print_Area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北方勝大</cp:lastModifiedBy>
  <cp:lastPrinted>2022-11-17T06:07:04Z</cp:lastPrinted>
  <dcterms:created xsi:type="dcterms:W3CDTF">2013-01-28T12:43:39Z</dcterms:created>
  <dcterms:modified xsi:type="dcterms:W3CDTF">2025-03-07T07:44:14Z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2022-03-18T06:22:01Z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e31c0785-368a-4b1e-9514-4a0370138a7d</vt:lpwstr>
  </property>
  <property fmtid="{D5CDD505-2E9C-101B-9397-08002B2CF9AE}" pid="8" name="MSIP_Label_d899a617-f30e-4fb8-b81c-fb6d0b94ac5b_ContentBits">
    <vt:lpwstr>0</vt:lpwstr>
  </property>
</Properties>
</file>