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共通\●23 私学部ＨＰ\05 就学支援調整担当\02 収入要件自己確認資料のデータ差し替え\"/>
    </mc:Choice>
  </mc:AlternateContent>
  <bookViews>
    <workbookView xWindow="-120" yWindow="-120" windowWidth="29040" windowHeight="15840" tabRatio="785"/>
  </bookViews>
  <sheets>
    <sheet name="収入要件自己確認資料" sheetId="5" r:id="rId1"/>
    <sheet name="（入力例）" sheetId="1" r:id="rId2"/>
    <sheet name="参考（削除不可）" sheetId="2" state="hidden" r:id="rId3"/>
    <sheet name="参考（削除不可）（入力例用）" sheetId="3" state="hidden" r:id="rId4"/>
    <sheet name="参考（削除不可）（入力例用）0208修正" sheetId="4" state="hidden" r:id="rId5"/>
    <sheet name="参考（削除不可） (2)" sheetId="6" state="hidden" r:id="rId6"/>
    <sheet name="参考（削除不可）（入力例用） (2)" sheetId="7" state="hidden" r:id="rId7"/>
    <sheet name="参考（削除不可）（入力例用）0208修正 (2)" sheetId="8" state="hidden" r:id="rId8"/>
  </sheets>
  <definedNames>
    <definedName name="_xlnm.Print_Area" localSheetId="1">'（入力例）'!$A$1:$Y$50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5" l="1"/>
  <c r="H57" i="8" l="1"/>
  <c r="F57" i="8"/>
  <c r="E57" i="8"/>
  <c r="D57" i="8"/>
  <c r="C57" i="8"/>
  <c r="A57" i="8"/>
  <c r="H56" i="8"/>
  <c r="F56" i="8"/>
  <c r="E56" i="8"/>
  <c r="D56" i="8"/>
  <c r="C56" i="8"/>
  <c r="A56" i="8"/>
  <c r="H55" i="8"/>
  <c r="F55" i="8"/>
  <c r="E55" i="8"/>
  <c r="D55" i="8"/>
  <c r="C55" i="8"/>
  <c r="A55" i="8"/>
  <c r="H54" i="8"/>
  <c r="F54" i="8"/>
  <c r="E54" i="8"/>
  <c r="D54" i="8"/>
  <c r="C54" i="8"/>
  <c r="A54" i="8"/>
  <c r="H53" i="8"/>
  <c r="F53" i="8"/>
  <c r="E53" i="8"/>
  <c r="D53" i="8"/>
  <c r="C53" i="8"/>
  <c r="A53" i="8"/>
  <c r="H52" i="8"/>
  <c r="F52" i="8"/>
  <c r="E52" i="8"/>
  <c r="D52" i="8"/>
  <c r="C52" i="8"/>
  <c r="A52" i="8"/>
  <c r="H51" i="8"/>
  <c r="F51" i="8"/>
  <c r="E51" i="8"/>
  <c r="D51" i="8"/>
  <c r="C51" i="8"/>
  <c r="A51" i="8"/>
  <c r="H50" i="8"/>
  <c r="F50" i="8"/>
  <c r="E50" i="8"/>
  <c r="D50" i="8"/>
  <c r="C50" i="8"/>
  <c r="A50" i="8"/>
  <c r="H49" i="8"/>
  <c r="F49" i="8"/>
  <c r="E49" i="8"/>
  <c r="D49" i="8"/>
  <c r="C49" i="8"/>
  <c r="A49" i="8"/>
  <c r="H48" i="8"/>
  <c r="F48" i="8"/>
  <c r="E48" i="8"/>
  <c r="D48" i="8"/>
  <c r="C48" i="8"/>
  <c r="A48" i="8"/>
  <c r="H47" i="8"/>
  <c r="F47" i="8"/>
  <c r="E47" i="8"/>
  <c r="D47" i="8"/>
  <c r="C47" i="8"/>
  <c r="A47" i="8"/>
  <c r="H46" i="8"/>
  <c r="F46" i="8"/>
  <c r="E46" i="8"/>
  <c r="D46" i="8"/>
  <c r="C46" i="8"/>
  <c r="A46" i="8"/>
  <c r="H45" i="8"/>
  <c r="F45" i="8"/>
  <c r="E45" i="8"/>
  <c r="D45" i="8"/>
  <c r="C45" i="8"/>
  <c r="A45" i="8"/>
  <c r="H44" i="8"/>
  <c r="F44" i="8"/>
  <c r="E44" i="8"/>
  <c r="D44" i="8"/>
  <c r="C44" i="8"/>
  <c r="A44" i="8"/>
  <c r="H43" i="8"/>
  <c r="F43" i="8"/>
  <c r="E43" i="8"/>
  <c r="D43" i="8"/>
  <c r="C43" i="8"/>
  <c r="A43" i="8"/>
  <c r="H42" i="8"/>
  <c r="F42" i="8"/>
  <c r="E42" i="8"/>
  <c r="D42" i="8"/>
  <c r="C42" i="8"/>
  <c r="A42" i="8"/>
  <c r="H41" i="8"/>
  <c r="F41" i="8"/>
  <c r="E41" i="8"/>
  <c r="D41" i="8"/>
  <c r="C41" i="8"/>
  <c r="A41" i="8"/>
  <c r="H40" i="8"/>
  <c r="F40" i="8"/>
  <c r="E40" i="8"/>
  <c r="D40" i="8"/>
  <c r="C40" i="8"/>
  <c r="A40" i="8"/>
  <c r="H39" i="8"/>
  <c r="F39" i="8"/>
  <c r="E39" i="8"/>
  <c r="D39" i="8"/>
  <c r="C39" i="8"/>
  <c r="A39" i="8"/>
  <c r="H38" i="8"/>
  <c r="F38" i="8"/>
  <c r="E38" i="8"/>
  <c r="A38" i="8"/>
  <c r="B3" i="8"/>
  <c r="F3" i="8" s="1"/>
  <c r="F2" i="8" s="1"/>
  <c r="H57" i="7"/>
  <c r="F57" i="7"/>
  <c r="E57" i="7"/>
  <c r="D57" i="7"/>
  <c r="C57" i="7"/>
  <c r="A57" i="7"/>
  <c r="H56" i="7"/>
  <c r="F56" i="7"/>
  <c r="E56" i="7"/>
  <c r="D56" i="7"/>
  <c r="C56" i="7"/>
  <c r="A56" i="7"/>
  <c r="H55" i="7"/>
  <c r="F55" i="7"/>
  <c r="E55" i="7"/>
  <c r="D55" i="7"/>
  <c r="C55" i="7"/>
  <c r="A55" i="7"/>
  <c r="H54" i="7"/>
  <c r="F54" i="7"/>
  <c r="E54" i="7"/>
  <c r="D54" i="7"/>
  <c r="C54" i="7"/>
  <c r="A54" i="7"/>
  <c r="H53" i="7"/>
  <c r="F53" i="7"/>
  <c r="E53" i="7"/>
  <c r="D53" i="7"/>
  <c r="C53" i="7"/>
  <c r="A53" i="7"/>
  <c r="H52" i="7"/>
  <c r="F52" i="7"/>
  <c r="E52" i="7"/>
  <c r="D52" i="7"/>
  <c r="C52" i="7"/>
  <c r="A52" i="7"/>
  <c r="H51" i="7"/>
  <c r="F51" i="7"/>
  <c r="E51" i="7"/>
  <c r="D51" i="7"/>
  <c r="C51" i="7"/>
  <c r="A51" i="7"/>
  <c r="H50" i="7"/>
  <c r="F50" i="7"/>
  <c r="E50" i="7"/>
  <c r="D50" i="7"/>
  <c r="C50" i="7"/>
  <c r="A50" i="7"/>
  <c r="H49" i="7"/>
  <c r="F49" i="7"/>
  <c r="E49" i="7"/>
  <c r="D49" i="7"/>
  <c r="C49" i="7"/>
  <c r="A49" i="7"/>
  <c r="H48" i="7"/>
  <c r="F48" i="7"/>
  <c r="E48" i="7"/>
  <c r="D48" i="7"/>
  <c r="C48" i="7"/>
  <c r="A48" i="7"/>
  <c r="H47" i="7"/>
  <c r="F47" i="7"/>
  <c r="E47" i="7"/>
  <c r="D47" i="7"/>
  <c r="C47" i="7"/>
  <c r="A47" i="7"/>
  <c r="H46" i="7"/>
  <c r="F46" i="7"/>
  <c r="E46" i="7"/>
  <c r="D46" i="7"/>
  <c r="C46" i="7"/>
  <c r="A46" i="7"/>
  <c r="H45" i="7"/>
  <c r="F45" i="7"/>
  <c r="E45" i="7"/>
  <c r="D45" i="7"/>
  <c r="C45" i="7"/>
  <c r="A45" i="7"/>
  <c r="H44" i="7"/>
  <c r="F44" i="7"/>
  <c r="E44" i="7"/>
  <c r="D44" i="7"/>
  <c r="C44" i="7"/>
  <c r="A44" i="7"/>
  <c r="H43" i="7"/>
  <c r="F43" i="7"/>
  <c r="E43" i="7"/>
  <c r="D43" i="7"/>
  <c r="C43" i="7"/>
  <c r="A43" i="7"/>
  <c r="H42" i="7"/>
  <c r="F42" i="7"/>
  <c r="E42" i="7"/>
  <c r="D42" i="7"/>
  <c r="C42" i="7"/>
  <c r="A42" i="7"/>
  <c r="H41" i="7"/>
  <c r="F41" i="7"/>
  <c r="E41" i="7"/>
  <c r="D41" i="7"/>
  <c r="C41" i="7"/>
  <c r="A41" i="7"/>
  <c r="H40" i="7"/>
  <c r="F40" i="7"/>
  <c r="E40" i="7"/>
  <c r="D40" i="7"/>
  <c r="C40" i="7"/>
  <c r="A40" i="7"/>
  <c r="H39" i="7"/>
  <c r="F39" i="7"/>
  <c r="E39" i="7"/>
  <c r="D39" i="7"/>
  <c r="C39" i="7"/>
  <c r="A39" i="7"/>
  <c r="H38" i="7"/>
  <c r="F38" i="7"/>
  <c r="E38" i="7"/>
  <c r="A38" i="7"/>
  <c r="B3" i="7"/>
  <c r="H57" i="6"/>
  <c r="F57" i="6"/>
  <c r="E57" i="6"/>
  <c r="D57" i="6"/>
  <c r="C57" i="6"/>
  <c r="A57" i="6"/>
  <c r="H56" i="6"/>
  <c r="F56" i="6"/>
  <c r="E56" i="6"/>
  <c r="D56" i="6"/>
  <c r="C56" i="6"/>
  <c r="A56" i="6"/>
  <c r="H55" i="6"/>
  <c r="F55" i="6"/>
  <c r="E55" i="6"/>
  <c r="D55" i="6"/>
  <c r="C55" i="6"/>
  <c r="A55" i="6"/>
  <c r="H54" i="6"/>
  <c r="F54" i="6"/>
  <c r="E54" i="6"/>
  <c r="D54" i="6"/>
  <c r="C54" i="6"/>
  <c r="A54" i="6"/>
  <c r="H53" i="6"/>
  <c r="F53" i="6"/>
  <c r="E53" i="6"/>
  <c r="D53" i="6"/>
  <c r="C53" i="6"/>
  <c r="A53" i="6"/>
  <c r="H52" i="6"/>
  <c r="F52" i="6"/>
  <c r="E52" i="6"/>
  <c r="D52" i="6"/>
  <c r="C52" i="6"/>
  <c r="A52" i="6"/>
  <c r="H51" i="6"/>
  <c r="F51" i="6"/>
  <c r="E51" i="6"/>
  <c r="D51" i="6"/>
  <c r="C51" i="6"/>
  <c r="A51" i="6"/>
  <c r="H50" i="6"/>
  <c r="F50" i="6"/>
  <c r="E50" i="6"/>
  <c r="D50" i="6"/>
  <c r="C50" i="6"/>
  <c r="A50" i="6"/>
  <c r="H49" i="6"/>
  <c r="F49" i="6"/>
  <c r="E49" i="6"/>
  <c r="D49" i="6"/>
  <c r="C49" i="6"/>
  <c r="A49" i="6"/>
  <c r="H48" i="6"/>
  <c r="F48" i="6"/>
  <c r="E48" i="6"/>
  <c r="D48" i="6"/>
  <c r="C48" i="6"/>
  <c r="A48" i="6"/>
  <c r="H47" i="6"/>
  <c r="F47" i="6"/>
  <c r="E47" i="6"/>
  <c r="D47" i="6"/>
  <c r="C47" i="6"/>
  <c r="A47" i="6"/>
  <c r="H46" i="6"/>
  <c r="F46" i="6"/>
  <c r="E46" i="6"/>
  <c r="D46" i="6"/>
  <c r="C46" i="6"/>
  <c r="A46" i="6"/>
  <c r="H45" i="6"/>
  <c r="F45" i="6"/>
  <c r="E45" i="6"/>
  <c r="D45" i="6"/>
  <c r="C45" i="6"/>
  <c r="A45" i="6"/>
  <c r="H44" i="6"/>
  <c r="F44" i="6"/>
  <c r="E44" i="6"/>
  <c r="D44" i="6"/>
  <c r="C44" i="6"/>
  <c r="A44" i="6"/>
  <c r="H43" i="6"/>
  <c r="F43" i="6"/>
  <c r="E43" i="6"/>
  <c r="D43" i="6"/>
  <c r="C43" i="6"/>
  <c r="A43" i="6"/>
  <c r="H42" i="6"/>
  <c r="F42" i="6"/>
  <c r="E42" i="6"/>
  <c r="D42" i="6"/>
  <c r="C42" i="6"/>
  <c r="A42" i="6"/>
  <c r="H41" i="6"/>
  <c r="F41" i="6"/>
  <c r="E41" i="6"/>
  <c r="D41" i="6"/>
  <c r="C41" i="6"/>
  <c r="A41" i="6"/>
  <c r="H40" i="6"/>
  <c r="F40" i="6"/>
  <c r="E40" i="6"/>
  <c r="D40" i="6"/>
  <c r="C40" i="6"/>
  <c r="A40" i="6"/>
  <c r="H39" i="6"/>
  <c r="F39" i="6"/>
  <c r="E39" i="6"/>
  <c r="D39" i="6"/>
  <c r="C39" i="6"/>
  <c r="A39" i="6"/>
  <c r="H38" i="6"/>
  <c r="F38" i="6"/>
  <c r="E38" i="6"/>
  <c r="A38" i="6"/>
  <c r="F3" i="6"/>
  <c r="F2" i="6" s="1"/>
  <c r="B3" i="6"/>
  <c r="T49" i="5"/>
  <c r="S49" i="5"/>
  <c r="R49" i="5"/>
  <c r="Q49" i="5"/>
  <c r="P49" i="5"/>
  <c r="O49" i="5"/>
  <c r="N49" i="5"/>
  <c r="M49" i="5"/>
  <c r="L49" i="5"/>
  <c r="G49" i="5"/>
  <c r="E49" i="5"/>
  <c r="D49" i="5"/>
  <c r="H49" i="5" s="1"/>
  <c r="T48" i="5"/>
  <c r="S48" i="5"/>
  <c r="R48" i="5"/>
  <c r="Q48" i="5"/>
  <c r="P48" i="5"/>
  <c r="O48" i="5"/>
  <c r="N48" i="5"/>
  <c r="M48" i="5"/>
  <c r="L48" i="5"/>
  <c r="G48" i="5"/>
  <c r="E48" i="5"/>
  <c r="D48" i="5"/>
  <c r="H48" i="5" s="1"/>
  <c r="R47" i="5"/>
  <c r="N47" i="5"/>
  <c r="M47" i="5"/>
  <c r="G47" i="5"/>
  <c r="E47" i="5"/>
  <c r="O47" i="5" s="1"/>
  <c r="D47" i="5"/>
  <c r="S47" i="5" s="1"/>
  <c r="S46" i="5"/>
  <c r="R46" i="5"/>
  <c r="N46" i="5"/>
  <c r="M46" i="5"/>
  <c r="G46" i="5"/>
  <c r="E46" i="5"/>
  <c r="D46" i="5"/>
  <c r="H46" i="5" s="1"/>
  <c r="S45" i="5"/>
  <c r="R45" i="5"/>
  <c r="N45" i="5"/>
  <c r="M45" i="5"/>
  <c r="G45" i="5"/>
  <c r="E45" i="5"/>
  <c r="O45" i="5" s="1"/>
  <c r="L45" i="5" s="1"/>
  <c r="P45" i="5" s="1"/>
  <c r="D45" i="5"/>
  <c r="H45" i="5" s="1"/>
  <c r="S44" i="5"/>
  <c r="N44" i="5"/>
  <c r="M44" i="5"/>
  <c r="L44" i="5" s="1"/>
  <c r="P44" i="5" s="1"/>
  <c r="G44" i="5"/>
  <c r="R44" i="5" s="1"/>
  <c r="E44" i="5"/>
  <c r="O44" i="5" s="1"/>
  <c r="D44" i="5"/>
  <c r="H44" i="5" s="1"/>
  <c r="R43" i="5"/>
  <c r="N43" i="5"/>
  <c r="M43" i="5"/>
  <c r="G43" i="5"/>
  <c r="E43" i="5"/>
  <c r="O43" i="5" s="1"/>
  <c r="D43" i="5"/>
  <c r="S43" i="5" s="1"/>
  <c r="S42" i="5"/>
  <c r="R42" i="5"/>
  <c r="N42" i="5"/>
  <c r="M42" i="5"/>
  <c r="G42" i="5"/>
  <c r="E42" i="5"/>
  <c r="D42" i="5"/>
  <c r="H42" i="5" s="1"/>
  <c r="S41" i="5"/>
  <c r="R41" i="5"/>
  <c r="N41" i="5"/>
  <c r="M41" i="5"/>
  <c r="G41" i="5"/>
  <c r="E41" i="5"/>
  <c r="O41" i="5" s="1"/>
  <c r="L41" i="5" s="1"/>
  <c r="P41" i="5" s="1"/>
  <c r="D41" i="5"/>
  <c r="H41" i="5" s="1"/>
  <c r="N40" i="5"/>
  <c r="M40" i="5"/>
  <c r="L40" i="5" s="1"/>
  <c r="P40" i="5" s="1"/>
  <c r="G40" i="5"/>
  <c r="R40" i="5" s="1"/>
  <c r="E40" i="5"/>
  <c r="O40" i="5" s="1"/>
  <c r="D40" i="5"/>
  <c r="S40" i="5" s="1"/>
  <c r="T39" i="5"/>
  <c r="S39" i="5"/>
  <c r="R39" i="5"/>
  <c r="Q39" i="5"/>
  <c r="P39" i="5"/>
  <c r="O39" i="5"/>
  <c r="N39" i="5"/>
  <c r="M39" i="5"/>
  <c r="L39" i="5"/>
  <c r="G39" i="5"/>
  <c r="E39" i="5"/>
  <c r="D39" i="5"/>
  <c r="H39" i="5" s="1"/>
  <c r="T38" i="5"/>
  <c r="S38" i="5"/>
  <c r="R38" i="5"/>
  <c r="Q38" i="5"/>
  <c r="P38" i="5"/>
  <c r="O38" i="5"/>
  <c r="L38" i="5"/>
  <c r="H38" i="5"/>
  <c r="T37" i="5"/>
  <c r="S37" i="5"/>
  <c r="R37" i="5"/>
  <c r="Q37" i="5"/>
  <c r="P37" i="5"/>
  <c r="O37" i="5"/>
  <c r="N37" i="5"/>
  <c r="M37" i="5"/>
  <c r="L37" i="5"/>
  <c r="G37" i="5"/>
  <c r="E37" i="5"/>
  <c r="D37" i="5"/>
  <c r="H37" i="5" s="1"/>
  <c r="T36" i="5"/>
  <c r="S36" i="5"/>
  <c r="R36" i="5"/>
  <c r="Q36" i="5"/>
  <c r="P36" i="5"/>
  <c r="O36" i="5"/>
  <c r="N36" i="5"/>
  <c r="M36" i="5"/>
  <c r="L36" i="5"/>
  <c r="G36" i="5"/>
  <c r="E36" i="5"/>
  <c r="D36" i="5"/>
  <c r="H36" i="5" s="1"/>
  <c r="T35" i="5"/>
  <c r="S35" i="5"/>
  <c r="R35" i="5"/>
  <c r="Q35" i="5"/>
  <c r="P35" i="5"/>
  <c r="O35" i="5"/>
  <c r="L35" i="5"/>
  <c r="H35" i="5"/>
  <c r="C35" i="5"/>
  <c r="C60" i="5" s="1"/>
  <c r="N29" i="5"/>
  <c r="M29" i="5"/>
  <c r="L29" i="5" s="1"/>
  <c r="P29" i="5" s="1"/>
  <c r="G29" i="5"/>
  <c r="R29" i="5" s="1"/>
  <c r="E29" i="5"/>
  <c r="O29" i="5" s="1"/>
  <c r="D29" i="5"/>
  <c r="S29" i="5" s="1"/>
  <c r="S28" i="5"/>
  <c r="N28" i="5"/>
  <c r="M28" i="5"/>
  <c r="L28" i="5"/>
  <c r="P28" i="5" s="1"/>
  <c r="G28" i="5"/>
  <c r="R28" i="5" s="1"/>
  <c r="E28" i="5"/>
  <c r="O28" i="5" s="1"/>
  <c r="D28" i="5"/>
  <c r="H28" i="5" s="1"/>
  <c r="N27" i="5"/>
  <c r="M27" i="5"/>
  <c r="L27" i="5" s="1"/>
  <c r="P27" i="5" s="1"/>
  <c r="G27" i="5"/>
  <c r="R27" i="5" s="1"/>
  <c r="E27" i="5"/>
  <c r="O27" i="5" s="1"/>
  <c r="D27" i="5"/>
  <c r="S27" i="5" s="1"/>
  <c r="S26" i="5"/>
  <c r="N26" i="5"/>
  <c r="M26" i="5"/>
  <c r="L26" i="5"/>
  <c r="P26" i="5" s="1"/>
  <c r="G26" i="5"/>
  <c r="R26" i="5" s="1"/>
  <c r="E26" i="5"/>
  <c r="D26" i="5"/>
  <c r="H26" i="5" s="1"/>
  <c r="N25" i="5"/>
  <c r="M25" i="5"/>
  <c r="L25" i="5" s="1"/>
  <c r="P25" i="5" s="1"/>
  <c r="G25" i="5"/>
  <c r="R25" i="5" s="1"/>
  <c r="E25" i="5"/>
  <c r="O25" i="5" s="1"/>
  <c r="D25" i="5"/>
  <c r="S25" i="5" s="1"/>
  <c r="S24" i="5"/>
  <c r="N24" i="5"/>
  <c r="M24" i="5"/>
  <c r="L24" i="5"/>
  <c r="P24" i="5" s="1"/>
  <c r="G24" i="5"/>
  <c r="R24" i="5" s="1"/>
  <c r="E24" i="5"/>
  <c r="O24" i="5" s="1"/>
  <c r="D24" i="5"/>
  <c r="H24" i="5" s="1"/>
  <c r="N23" i="5"/>
  <c r="M23" i="5"/>
  <c r="L23" i="5" s="1"/>
  <c r="P23" i="5" s="1"/>
  <c r="G23" i="5"/>
  <c r="R23" i="5" s="1"/>
  <c r="E23" i="5"/>
  <c r="O23" i="5" s="1"/>
  <c r="D23" i="5"/>
  <c r="S23" i="5" s="1"/>
  <c r="S22" i="5"/>
  <c r="N22" i="5"/>
  <c r="M22" i="5"/>
  <c r="L22" i="5"/>
  <c r="P22" i="5" s="1"/>
  <c r="G22" i="5"/>
  <c r="R22" i="5" s="1"/>
  <c r="E22" i="5"/>
  <c r="O22" i="5" s="1"/>
  <c r="D22" i="5"/>
  <c r="H22" i="5" s="1"/>
  <c r="N21" i="5"/>
  <c r="M21" i="5"/>
  <c r="L21" i="5" s="1"/>
  <c r="P21" i="5" s="1"/>
  <c r="G21" i="5"/>
  <c r="R21" i="5" s="1"/>
  <c r="E21" i="5"/>
  <c r="O21" i="5" s="1"/>
  <c r="D21" i="5"/>
  <c r="S21" i="5" s="1"/>
  <c r="T20" i="5"/>
  <c r="S20" i="5"/>
  <c r="R20" i="5"/>
  <c r="Q20" i="5"/>
  <c r="P20" i="5"/>
  <c r="O20" i="5"/>
  <c r="N20" i="5"/>
  <c r="M20" i="5"/>
  <c r="L20" i="5"/>
  <c r="G20" i="5"/>
  <c r="E20" i="5"/>
  <c r="D20" i="5"/>
  <c r="H20" i="5" s="1"/>
  <c r="T19" i="5"/>
  <c r="S19" i="5"/>
  <c r="R19" i="5"/>
  <c r="Q19" i="5"/>
  <c r="P19" i="5"/>
  <c r="O19" i="5"/>
  <c r="N19" i="5"/>
  <c r="M19" i="5"/>
  <c r="L19" i="5"/>
  <c r="G19" i="5"/>
  <c r="E19" i="5"/>
  <c r="D19" i="5"/>
  <c r="H19" i="5" s="1"/>
  <c r="W18" i="5"/>
  <c r="B9" i="5" s="1"/>
  <c r="T18" i="5"/>
  <c r="S18" i="5"/>
  <c r="R18" i="5"/>
  <c r="Q18" i="5"/>
  <c r="P18" i="5"/>
  <c r="O18" i="5"/>
  <c r="L18" i="5"/>
  <c r="H18" i="5"/>
  <c r="T17" i="5"/>
  <c r="S17" i="5"/>
  <c r="R17" i="5"/>
  <c r="Q17" i="5"/>
  <c r="P17" i="5"/>
  <c r="O17" i="5"/>
  <c r="N17" i="5"/>
  <c r="M17" i="5"/>
  <c r="L17" i="5"/>
  <c r="G17" i="5"/>
  <c r="E17" i="5"/>
  <c r="D17" i="5"/>
  <c r="H17" i="5" s="1"/>
  <c r="T16" i="5"/>
  <c r="S16" i="5"/>
  <c r="R16" i="5"/>
  <c r="Q16" i="5"/>
  <c r="P16" i="5"/>
  <c r="O16" i="5"/>
  <c r="N16" i="5"/>
  <c r="M16" i="5"/>
  <c r="L16" i="5"/>
  <c r="G16" i="5"/>
  <c r="E16" i="5"/>
  <c r="D16" i="5"/>
  <c r="H16" i="5" s="1"/>
  <c r="B8" i="5"/>
  <c r="T15" i="5"/>
  <c r="S15" i="5"/>
  <c r="R15" i="5"/>
  <c r="Q15" i="5"/>
  <c r="P15" i="5"/>
  <c r="O15" i="5"/>
  <c r="L15" i="5"/>
  <c r="H15" i="5"/>
  <c r="C15" i="5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E4" i="5"/>
  <c r="E3" i="5"/>
  <c r="H57" i="4"/>
  <c r="F57" i="4"/>
  <c r="E57" i="4"/>
  <c r="D57" i="4"/>
  <c r="C57" i="4"/>
  <c r="A57" i="4"/>
  <c r="H56" i="4"/>
  <c r="F56" i="4"/>
  <c r="E56" i="4"/>
  <c r="D56" i="4"/>
  <c r="C56" i="4"/>
  <c r="A56" i="4"/>
  <c r="H55" i="4"/>
  <c r="F55" i="4"/>
  <c r="E55" i="4"/>
  <c r="D55" i="4"/>
  <c r="C55" i="4"/>
  <c r="A55" i="4"/>
  <c r="H54" i="4"/>
  <c r="F54" i="4"/>
  <c r="E54" i="4"/>
  <c r="D54" i="4"/>
  <c r="C54" i="4"/>
  <c r="A54" i="4"/>
  <c r="H53" i="4"/>
  <c r="F53" i="4"/>
  <c r="E53" i="4"/>
  <c r="D53" i="4"/>
  <c r="C53" i="4"/>
  <c r="A53" i="4"/>
  <c r="H52" i="4"/>
  <c r="F52" i="4"/>
  <c r="E52" i="4"/>
  <c r="D52" i="4"/>
  <c r="C52" i="4"/>
  <c r="A52" i="4"/>
  <c r="H51" i="4"/>
  <c r="F51" i="4"/>
  <c r="E51" i="4"/>
  <c r="D51" i="4"/>
  <c r="C51" i="4"/>
  <c r="A51" i="4"/>
  <c r="H50" i="4"/>
  <c r="F50" i="4"/>
  <c r="E50" i="4"/>
  <c r="D50" i="4"/>
  <c r="C50" i="4"/>
  <c r="A50" i="4"/>
  <c r="H49" i="4"/>
  <c r="F49" i="4"/>
  <c r="E49" i="4"/>
  <c r="D49" i="4"/>
  <c r="C49" i="4"/>
  <c r="A49" i="4"/>
  <c r="H48" i="4"/>
  <c r="F48" i="4"/>
  <c r="E48" i="4"/>
  <c r="D48" i="4"/>
  <c r="C48" i="4"/>
  <c r="A48" i="4"/>
  <c r="H47" i="4"/>
  <c r="F47" i="4"/>
  <c r="E47" i="4"/>
  <c r="D47" i="4"/>
  <c r="C47" i="4"/>
  <c r="A47" i="4"/>
  <c r="H46" i="4"/>
  <c r="F46" i="4"/>
  <c r="E46" i="4"/>
  <c r="D46" i="4"/>
  <c r="C46" i="4"/>
  <c r="A46" i="4"/>
  <c r="H45" i="4"/>
  <c r="F45" i="4"/>
  <c r="E45" i="4"/>
  <c r="D45" i="4"/>
  <c r="C45" i="4"/>
  <c r="A45" i="4"/>
  <c r="H44" i="4"/>
  <c r="F44" i="4"/>
  <c r="E44" i="4"/>
  <c r="D44" i="4"/>
  <c r="C44" i="4"/>
  <c r="A44" i="4"/>
  <c r="H43" i="4"/>
  <c r="F43" i="4"/>
  <c r="E43" i="4"/>
  <c r="D43" i="4"/>
  <c r="C43" i="4"/>
  <c r="A43" i="4"/>
  <c r="H42" i="4"/>
  <c r="F42" i="4"/>
  <c r="E42" i="4"/>
  <c r="D42" i="4"/>
  <c r="C42" i="4"/>
  <c r="A42" i="4"/>
  <c r="H41" i="4"/>
  <c r="F41" i="4"/>
  <c r="E41" i="4"/>
  <c r="D41" i="4"/>
  <c r="C41" i="4"/>
  <c r="A41" i="4"/>
  <c r="H40" i="4"/>
  <c r="F40" i="4"/>
  <c r="E40" i="4"/>
  <c r="D40" i="4"/>
  <c r="C40" i="4"/>
  <c r="A40" i="4"/>
  <c r="H39" i="4"/>
  <c r="F39" i="4"/>
  <c r="E39" i="4"/>
  <c r="D39" i="4"/>
  <c r="C39" i="4"/>
  <c r="A39" i="4"/>
  <c r="H38" i="4"/>
  <c r="F38" i="4"/>
  <c r="E38" i="4"/>
  <c r="A38" i="4"/>
  <c r="B3" i="4"/>
  <c r="A3" i="4" s="1"/>
  <c r="H57" i="3"/>
  <c r="F57" i="3"/>
  <c r="E57" i="3"/>
  <c r="D57" i="3"/>
  <c r="C57" i="3"/>
  <c r="A57" i="3"/>
  <c r="H56" i="3"/>
  <c r="F56" i="3"/>
  <c r="E56" i="3"/>
  <c r="D56" i="3"/>
  <c r="C56" i="3"/>
  <c r="A56" i="3"/>
  <c r="H55" i="3"/>
  <c r="F55" i="3"/>
  <c r="E55" i="3"/>
  <c r="D55" i="3"/>
  <c r="C55" i="3"/>
  <c r="A55" i="3"/>
  <c r="H54" i="3"/>
  <c r="F54" i="3"/>
  <c r="E54" i="3"/>
  <c r="D54" i="3"/>
  <c r="C54" i="3"/>
  <c r="A54" i="3"/>
  <c r="H53" i="3"/>
  <c r="F53" i="3"/>
  <c r="E53" i="3"/>
  <c r="D53" i="3"/>
  <c r="C53" i="3"/>
  <c r="A53" i="3"/>
  <c r="H52" i="3"/>
  <c r="F52" i="3"/>
  <c r="E52" i="3"/>
  <c r="D52" i="3"/>
  <c r="C52" i="3"/>
  <c r="A52" i="3"/>
  <c r="H51" i="3"/>
  <c r="F51" i="3"/>
  <c r="E51" i="3"/>
  <c r="D51" i="3"/>
  <c r="C51" i="3"/>
  <c r="A51" i="3"/>
  <c r="H50" i="3"/>
  <c r="F50" i="3"/>
  <c r="E50" i="3"/>
  <c r="D50" i="3"/>
  <c r="C50" i="3"/>
  <c r="A50" i="3"/>
  <c r="H49" i="3"/>
  <c r="F49" i="3"/>
  <c r="E49" i="3"/>
  <c r="D49" i="3"/>
  <c r="C49" i="3"/>
  <c r="A49" i="3"/>
  <c r="H48" i="3"/>
  <c r="F48" i="3"/>
  <c r="E48" i="3"/>
  <c r="D48" i="3"/>
  <c r="C48" i="3"/>
  <c r="A48" i="3"/>
  <c r="H47" i="3"/>
  <c r="F47" i="3"/>
  <c r="E47" i="3"/>
  <c r="D47" i="3"/>
  <c r="C47" i="3"/>
  <c r="A47" i="3"/>
  <c r="H46" i="3"/>
  <c r="F46" i="3"/>
  <c r="E46" i="3"/>
  <c r="D46" i="3"/>
  <c r="C46" i="3"/>
  <c r="A46" i="3"/>
  <c r="H45" i="3"/>
  <c r="F45" i="3"/>
  <c r="E45" i="3"/>
  <c r="D45" i="3"/>
  <c r="C45" i="3"/>
  <c r="A45" i="3"/>
  <c r="H44" i="3"/>
  <c r="F44" i="3"/>
  <c r="E44" i="3"/>
  <c r="D44" i="3"/>
  <c r="C44" i="3"/>
  <c r="A44" i="3"/>
  <c r="H43" i="3"/>
  <c r="F43" i="3"/>
  <c r="E43" i="3"/>
  <c r="D43" i="3"/>
  <c r="C43" i="3"/>
  <c r="A43" i="3"/>
  <c r="H42" i="3"/>
  <c r="F42" i="3"/>
  <c r="E42" i="3"/>
  <c r="D42" i="3"/>
  <c r="C42" i="3"/>
  <c r="A42" i="3"/>
  <c r="H41" i="3"/>
  <c r="F41" i="3"/>
  <c r="E41" i="3"/>
  <c r="D41" i="3"/>
  <c r="C41" i="3"/>
  <c r="A41" i="3"/>
  <c r="H40" i="3"/>
  <c r="F40" i="3"/>
  <c r="E40" i="3"/>
  <c r="D40" i="3"/>
  <c r="C40" i="3"/>
  <c r="A40" i="3"/>
  <c r="H39" i="3"/>
  <c r="F39" i="3"/>
  <c r="E39" i="3"/>
  <c r="D39" i="3"/>
  <c r="C39" i="3"/>
  <c r="A39" i="3"/>
  <c r="H38" i="3"/>
  <c r="F38" i="3"/>
  <c r="E38" i="3"/>
  <c r="A38" i="3"/>
  <c r="B3" i="3"/>
  <c r="H57" i="2"/>
  <c r="F57" i="2"/>
  <c r="E57" i="2"/>
  <c r="D57" i="2"/>
  <c r="C57" i="2"/>
  <c r="A57" i="2"/>
  <c r="H56" i="2"/>
  <c r="F56" i="2"/>
  <c r="E56" i="2"/>
  <c r="D56" i="2"/>
  <c r="C56" i="2"/>
  <c r="A56" i="2"/>
  <c r="H55" i="2"/>
  <c r="F55" i="2"/>
  <c r="E55" i="2"/>
  <c r="D55" i="2"/>
  <c r="C55" i="2"/>
  <c r="A55" i="2"/>
  <c r="H54" i="2"/>
  <c r="F54" i="2"/>
  <c r="E54" i="2"/>
  <c r="D54" i="2"/>
  <c r="C54" i="2"/>
  <c r="A54" i="2"/>
  <c r="H53" i="2"/>
  <c r="F53" i="2"/>
  <c r="E53" i="2"/>
  <c r="D53" i="2"/>
  <c r="C53" i="2"/>
  <c r="A53" i="2"/>
  <c r="H52" i="2"/>
  <c r="F52" i="2"/>
  <c r="E52" i="2"/>
  <c r="D52" i="2"/>
  <c r="C52" i="2"/>
  <c r="A52" i="2"/>
  <c r="H51" i="2"/>
  <c r="F51" i="2"/>
  <c r="E51" i="2"/>
  <c r="D51" i="2"/>
  <c r="C51" i="2"/>
  <c r="A51" i="2"/>
  <c r="H50" i="2"/>
  <c r="F50" i="2"/>
  <c r="E50" i="2"/>
  <c r="D50" i="2"/>
  <c r="C50" i="2"/>
  <c r="A50" i="2"/>
  <c r="H49" i="2"/>
  <c r="F49" i="2"/>
  <c r="E49" i="2"/>
  <c r="D49" i="2"/>
  <c r="C49" i="2"/>
  <c r="A49" i="2"/>
  <c r="H48" i="2"/>
  <c r="F48" i="2"/>
  <c r="E48" i="2"/>
  <c r="D48" i="2"/>
  <c r="C48" i="2"/>
  <c r="A48" i="2"/>
  <c r="H47" i="2"/>
  <c r="F47" i="2"/>
  <c r="E47" i="2"/>
  <c r="D47" i="2"/>
  <c r="C47" i="2"/>
  <c r="A47" i="2"/>
  <c r="H46" i="2"/>
  <c r="F46" i="2"/>
  <c r="E46" i="2"/>
  <c r="D46" i="2"/>
  <c r="C46" i="2"/>
  <c r="A46" i="2"/>
  <c r="H45" i="2"/>
  <c r="F45" i="2"/>
  <c r="E45" i="2"/>
  <c r="D45" i="2"/>
  <c r="C45" i="2"/>
  <c r="A45" i="2"/>
  <c r="H44" i="2"/>
  <c r="F44" i="2"/>
  <c r="E44" i="2"/>
  <c r="D44" i="2"/>
  <c r="C44" i="2"/>
  <c r="A44" i="2"/>
  <c r="H43" i="2"/>
  <c r="F43" i="2"/>
  <c r="E43" i="2"/>
  <c r="D43" i="2"/>
  <c r="C43" i="2"/>
  <c r="A43" i="2"/>
  <c r="H42" i="2"/>
  <c r="F42" i="2"/>
  <c r="E42" i="2"/>
  <c r="D42" i="2"/>
  <c r="C42" i="2"/>
  <c r="A42" i="2"/>
  <c r="H41" i="2"/>
  <c r="F41" i="2"/>
  <c r="E41" i="2"/>
  <c r="D41" i="2"/>
  <c r="C41" i="2"/>
  <c r="A41" i="2"/>
  <c r="H40" i="2"/>
  <c r="F40" i="2"/>
  <c r="E40" i="2"/>
  <c r="D40" i="2"/>
  <c r="C40" i="2"/>
  <c r="A40" i="2"/>
  <c r="H39" i="2"/>
  <c r="F39" i="2"/>
  <c r="E39" i="2"/>
  <c r="D39" i="2"/>
  <c r="C39" i="2"/>
  <c r="A39" i="2"/>
  <c r="H38" i="2"/>
  <c r="F38" i="2"/>
  <c r="E38" i="2"/>
  <c r="A38" i="2"/>
  <c r="F3" i="2"/>
  <c r="F2" i="2" s="1"/>
  <c r="E3" i="2"/>
  <c r="E2" i="2" s="1"/>
  <c r="B3" i="2"/>
  <c r="A3" i="2"/>
  <c r="T49" i="1"/>
  <c r="S49" i="1"/>
  <c r="R49" i="1"/>
  <c r="Q49" i="1"/>
  <c r="P49" i="1"/>
  <c r="O49" i="1"/>
  <c r="N49" i="1"/>
  <c r="M49" i="1"/>
  <c r="L49" i="1"/>
  <c r="G49" i="1"/>
  <c r="E49" i="1"/>
  <c r="D49" i="1"/>
  <c r="H49" i="1" s="1"/>
  <c r="T48" i="1"/>
  <c r="S48" i="1"/>
  <c r="R48" i="1"/>
  <c r="Q48" i="1"/>
  <c r="P48" i="1"/>
  <c r="O48" i="1"/>
  <c r="N48" i="1"/>
  <c r="M48" i="1"/>
  <c r="L48" i="1"/>
  <c r="G48" i="1"/>
  <c r="E48" i="1"/>
  <c r="D48" i="1"/>
  <c r="H48" i="1" s="1"/>
  <c r="N47" i="1"/>
  <c r="M47" i="1"/>
  <c r="G47" i="1"/>
  <c r="R47" i="1" s="1"/>
  <c r="E47" i="1"/>
  <c r="O47" i="1" s="1"/>
  <c r="D47" i="1"/>
  <c r="S47" i="1" s="1"/>
  <c r="R46" i="1"/>
  <c r="O46" i="1"/>
  <c r="N46" i="1"/>
  <c r="M46" i="1"/>
  <c r="G46" i="1"/>
  <c r="E46" i="1"/>
  <c r="D46" i="1"/>
  <c r="S45" i="1"/>
  <c r="R45" i="1"/>
  <c r="N45" i="1"/>
  <c r="M45" i="1"/>
  <c r="G45" i="1"/>
  <c r="E45" i="1"/>
  <c r="D45" i="1"/>
  <c r="H45" i="1" s="1"/>
  <c r="S44" i="1"/>
  <c r="N44" i="1"/>
  <c r="M44" i="1"/>
  <c r="L44" i="1" s="1"/>
  <c r="P44" i="1" s="1"/>
  <c r="G44" i="1"/>
  <c r="R44" i="1" s="1"/>
  <c r="E44" i="1"/>
  <c r="O44" i="1" s="1"/>
  <c r="D44" i="1"/>
  <c r="H44" i="1" s="1"/>
  <c r="R43" i="1"/>
  <c r="N43" i="1"/>
  <c r="M43" i="1"/>
  <c r="H43" i="1"/>
  <c r="G43" i="1"/>
  <c r="E43" i="1"/>
  <c r="O43" i="1" s="1"/>
  <c r="D43" i="1"/>
  <c r="S43" i="1" s="1"/>
  <c r="R42" i="1"/>
  <c r="N42" i="1"/>
  <c r="M42" i="1"/>
  <c r="G42" i="1"/>
  <c r="E42" i="1"/>
  <c r="D42" i="1"/>
  <c r="S42" i="1" s="1"/>
  <c r="S41" i="1"/>
  <c r="R41" i="1"/>
  <c r="N41" i="1"/>
  <c r="M41" i="1"/>
  <c r="G41" i="1"/>
  <c r="E41" i="1"/>
  <c r="O41" i="1" s="1"/>
  <c r="L41" i="1" s="1"/>
  <c r="P41" i="1" s="1"/>
  <c r="D41" i="1"/>
  <c r="H41" i="1" s="1"/>
  <c r="S40" i="1"/>
  <c r="P40" i="1"/>
  <c r="N40" i="1"/>
  <c r="M40" i="1"/>
  <c r="L40" i="1" s="1"/>
  <c r="G40" i="1"/>
  <c r="R40" i="1" s="1"/>
  <c r="E40" i="1"/>
  <c r="O40" i="1" s="1"/>
  <c r="D40" i="1"/>
  <c r="H40" i="1" s="1"/>
  <c r="T39" i="1"/>
  <c r="S39" i="1"/>
  <c r="R39" i="1"/>
  <c r="Q39" i="1"/>
  <c r="P39" i="1"/>
  <c r="O39" i="1"/>
  <c r="N39" i="1"/>
  <c r="M39" i="1"/>
  <c r="L39" i="1"/>
  <c r="G39" i="1"/>
  <c r="E39" i="1"/>
  <c r="D39" i="1"/>
  <c r="H39" i="1" s="1"/>
  <c r="T38" i="1"/>
  <c r="S38" i="1"/>
  <c r="R38" i="1"/>
  <c r="Q38" i="1"/>
  <c r="P38" i="1"/>
  <c r="O38" i="1"/>
  <c r="L38" i="1"/>
  <c r="H38" i="1"/>
  <c r="T37" i="1"/>
  <c r="S37" i="1"/>
  <c r="R37" i="1"/>
  <c r="Q37" i="1"/>
  <c r="P37" i="1"/>
  <c r="O37" i="1"/>
  <c r="N37" i="1"/>
  <c r="M37" i="1"/>
  <c r="L37" i="1"/>
  <c r="H37" i="1"/>
  <c r="G37" i="1"/>
  <c r="E37" i="1"/>
  <c r="D37" i="1"/>
  <c r="B37" i="1"/>
  <c r="AB37" i="1" s="1"/>
  <c r="AD36" i="1"/>
  <c r="T36" i="1"/>
  <c r="S36" i="1"/>
  <c r="R36" i="1"/>
  <c r="Q36" i="1"/>
  <c r="P36" i="1"/>
  <c r="O36" i="1"/>
  <c r="N36" i="1"/>
  <c r="M36" i="1"/>
  <c r="L36" i="1"/>
  <c r="G36" i="1"/>
  <c r="F36" i="1"/>
  <c r="I36" i="1" s="1"/>
  <c r="U36" i="1" s="1"/>
  <c r="E36" i="1"/>
  <c r="D36" i="1"/>
  <c r="H36" i="1" s="1"/>
  <c r="B36" i="1"/>
  <c r="T35" i="1"/>
  <c r="S35" i="1"/>
  <c r="R35" i="1"/>
  <c r="Q35" i="1"/>
  <c r="P35" i="1"/>
  <c r="O35" i="1"/>
  <c r="L35" i="1"/>
  <c r="H35" i="1"/>
  <c r="C35" i="1"/>
  <c r="C60" i="1" s="1"/>
  <c r="B35" i="1"/>
  <c r="AE35" i="1" s="1"/>
  <c r="R29" i="1"/>
  <c r="N29" i="1"/>
  <c r="M29" i="1"/>
  <c r="L29" i="1" s="1"/>
  <c r="P29" i="1" s="1"/>
  <c r="G29" i="1"/>
  <c r="E29" i="1"/>
  <c r="O29" i="1" s="1"/>
  <c r="D29" i="1"/>
  <c r="S29" i="1" s="1"/>
  <c r="O28" i="1"/>
  <c r="N28" i="1"/>
  <c r="M28" i="1"/>
  <c r="L28" i="1"/>
  <c r="P28" i="1" s="1"/>
  <c r="G28" i="1"/>
  <c r="R28" i="1" s="1"/>
  <c r="E28" i="1"/>
  <c r="D28" i="1"/>
  <c r="R27" i="1"/>
  <c r="N27" i="1"/>
  <c r="M27" i="1"/>
  <c r="L27" i="1" s="1"/>
  <c r="P27" i="1" s="1"/>
  <c r="G27" i="1"/>
  <c r="E27" i="1"/>
  <c r="O27" i="1" s="1"/>
  <c r="D27" i="1"/>
  <c r="S27" i="1" s="1"/>
  <c r="R26" i="1"/>
  <c r="P26" i="1"/>
  <c r="N26" i="1"/>
  <c r="M26" i="1"/>
  <c r="L26" i="1"/>
  <c r="G26" i="1"/>
  <c r="E26" i="1"/>
  <c r="O26" i="1" s="1"/>
  <c r="D26" i="1"/>
  <c r="S26" i="1" s="1"/>
  <c r="R25" i="1"/>
  <c r="N25" i="1"/>
  <c r="M25" i="1"/>
  <c r="L25" i="1" s="1"/>
  <c r="P25" i="1" s="1"/>
  <c r="G25" i="1"/>
  <c r="E25" i="1"/>
  <c r="O25" i="1" s="1"/>
  <c r="D25" i="1"/>
  <c r="S25" i="1" s="1"/>
  <c r="R24" i="1"/>
  <c r="P24" i="1"/>
  <c r="N24" i="1"/>
  <c r="M24" i="1"/>
  <c r="L24" i="1"/>
  <c r="G24" i="1"/>
  <c r="E24" i="1"/>
  <c r="O24" i="1" s="1"/>
  <c r="D24" i="1"/>
  <c r="S24" i="1" s="1"/>
  <c r="R23" i="1"/>
  <c r="N23" i="1"/>
  <c r="M23" i="1"/>
  <c r="L23" i="1"/>
  <c r="P23" i="1" s="1"/>
  <c r="G23" i="1"/>
  <c r="E23" i="1"/>
  <c r="O23" i="1" s="1"/>
  <c r="D23" i="1"/>
  <c r="S23" i="1" s="1"/>
  <c r="R22" i="1"/>
  <c r="N22" i="1"/>
  <c r="M22" i="1"/>
  <c r="L22" i="1"/>
  <c r="P22" i="1" s="1"/>
  <c r="G22" i="1"/>
  <c r="E22" i="1"/>
  <c r="O22" i="1" s="1"/>
  <c r="D22" i="1"/>
  <c r="S22" i="1" s="1"/>
  <c r="R21" i="1"/>
  <c r="N21" i="1"/>
  <c r="M21" i="1"/>
  <c r="L21" i="1"/>
  <c r="P21" i="1" s="1"/>
  <c r="H21" i="1"/>
  <c r="G21" i="1"/>
  <c r="E21" i="1"/>
  <c r="O21" i="1" s="1"/>
  <c r="D21" i="1"/>
  <c r="S21" i="1" s="1"/>
  <c r="T20" i="1"/>
  <c r="S20" i="1"/>
  <c r="R20" i="1"/>
  <c r="Q20" i="1"/>
  <c r="P20" i="1"/>
  <c r="O20" i="1"/>
  <c r="N20" i="1"/>
  <c r="M20" i="1"/>
  <c r="L20" i="1"/>
  <c r="G20" i="1"/>
  <c r="E20" i="1"/>
  <c r="D20" i="1"/>
  <c r="H20" i="1" s="1"/>
  <c r="T19" i="1"/>
  <c r="S19" i="1"/>
  <c r="R19" i="1"/>
  <c r="Q19" i="1"/>
  <c r="P19" i="1"/>
  <c r="O19" i="1"/>
  <c r="N19" i="1"/>
  <c r="M19" i="1"/>
  <c r="L19" i="1"/>
  <c r="G19" i="1"/>
  <c r="E19" i="1"/>
  <c r="D19" i="1"/>
  <c r="H19" i="1" s="1"/>
  <c r="W18" i="1"/>
  <c r="B9" i="1" s="1"/>
  <c r="T18" i="1"/>
  <c r="S18" i="1"/>
  <c r="R18" i="1"/>
  <c r="Q18" i="1"/>
  <c r="P18" i="1"/>
  <c r="O18" i="1"/>
  <c r="L18" i="1"/>
  <c r="H18" i="1"/>
  <c r="T17" i="1"/>
  <c r="S17" i="1"/>
  <c r="R17" i="1"/>
  <c r="Q17" i="1"/>
  <c r="P17" i="1"/>
  <c r="O17" i="1"/>
  <c r="N17" i="1"/>
  <c r="M17" i="1"/>
  <c r="L17" i="1"/>
  <c r="G17" i="1"/>
  <c r="E17" i="1"/>
  <c r="D17" i="1"/>
  <c r="H17" i="1" s="1"/>
  <c r="T16" i="1"/>
  <c r="S16" i="1"/>
  <c r="R16" i="1"/>
  <c r="Q16" i="1"/>
  <c r="P16" i="1"/>
  <c r="O16" i="1"/>
  <c r="N16" i="1"/>
  <c r="M16" i="1"/>
  <c r="L16" i="1"/>
  <c r="G16" i="1"/>
  <c r="E16" i="1"/>
  <c r="D16" i="1"/>
  <c r="H16" i="1" s="1"/>
  <c r="W15" i="1"/>
  <c r="B8" i="1" s="1"/>
  <c r="T15" i="1"/>
  <c r="S15" i="1"/>
  <c r="R15" i="1"/>
  <c r="Q15" i="1"/>
  <c r="P15" i="1"/>
  <c r="O15" i="1"/>
  <c r="L15" i="1"/>
  <c r="H15" i="1"/>
  <c r="C15" i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E4" i="1"/>
  <c r="E3" i="1"/>
  <c r="AC37" i="1" l="1"/>
  <c r="AD37" i="1"/>
  <c r="F3" i="4"/>
  <c r="F2" i="4" s="1"/>
  <c r="H29" i="5"/>
  <c r="O26" i="5"/>
  <c r="L42" i="5"/>
  <c r="P42" i="5" s="1"/>
  <c r="H21" i="5"/>
  <c r="H23" i="5"/>
  <c r="H25" i="5"/>
  <c r="H27" i="5"/>
  <c r="D3" i="7"/>
  <c r="D2" i="7" s="1"/>
  <c r="C3" i="7"/>
  <c r="C2" i="7" s="1"/>
  <c r="E3" i="7"/>
  <c r="E2" i="7" s="1"/>
  <c r="A3" i="7"/>
  <c r="O42" i="5"/>
  <c r="H43" i="5"/>
  <c r="O46" i="5"/>
  <c r="H47" i="5"/>
  <c r="F3" i="7"/>
  <c r="F2" i="7" s="1"/>
  <c r="L46" i="5"/>
  <c r="P46" i="5" s="1"/>
  <c r="L43" i="5"/>
  <c r="P43" i="5" s="1"/>
  <c r="L47" i="5"/>
  <c r="P47" i="5" s="1"/>
  <c r="D3" i="6"/>
  <c r="D2" i="6" s="1"/>
  <c r="C3" i="6"/>
  <c r="C2" i="6" s="1"/>
  <c r="E3" i="6"/>
  <c r="E2" i="6" s="1"/>
  <c r="A3" i="6"/>
  <c r="D3" i="8"/>
  <c r="D2" i="8" s="1"/>
  <c r="C3" i="8"/>
  <c r="E3" i="8"/>
  <c r="A3" i="8"/>
  <c r="C36" i="5"/>
  <c r="H40" i="5"/>
  <c r="H28" i="1"/>
  <c r="S28" i="1"/>
  <c r="O45" i="1"/>
  <c r="L45" i="1" s="1"/>
  <c r="P45" i="1" s="1"/>
  <c r="H23" i="1"/>
  <c r="H46" i="1"/>
  <c r="S46" i="1"/>
  <c r="D3" i="3"/>
  <c r="D2" i="3" s="1"/>
  <c r="C3" i="3"/>
  <c r="C2" i="3" s="1"/>
  <c r="A3" i="3"/>
  <c r="F3" i="3"/>
  <c r="F2" i="3" s="1"/>
  <c r="E3" i="3"/>
  <c r="E2" i="3" s="1"/>
  <c r="H25" i="1"/>
  <c r="H27" i="1"/>
  <c r="AC36" i="1"/>
  <c r="AB36" i="1"/>
  <c r="H42" i="1"/>
  <c r="O42" i="1"/>
  <c r="L42" i="1" s="1"/>
  <c r="P42" i="1" s="1"/>
  <c r="L43" i="1"/>
  <c r="P43" i="1" s="1"/>
  <c r="L46" i="1"/>
  <c r="P46" i="1" s="1"/>
  <c r="E4" i="2"/>
  <c r="F4" i="4"/>
  <c r="H22" i="1"/>
  <c r="H24" i="1"/>
  <c r="H26" i="1"/>
  <c r="H29" i="1"/>
  <c r="AD35" i="1"/>
  <c r="F35" i="1"/>
  <c r="I35" i="1" s="1"/>
  <c r="U35" i="1" s="1"/>
  <c r="AC35" i="1"/>
  <c r="H47" i="1"/>
  <c r="D3" i="2"/>
  <c r="D2" i="2" s="1"/>
  <c r="C3" i="2"/>
  <c r="C2" i="2" s="1"/>
  <c r="F4" i="2"/>
  <c r="D3" i="4"/>
  <c r="D2" i="4" s="1"/>
  <c r="C3" i="4"/>
  <c r="AB35" i="1"/>
  <c r="AE36" i="1"/>
  <c r="L47" i="1"/>
  <c r="P47" i="1" s="1"/>
  <c r="E3" i="4"/>
  <c r="C36" i="1"/>
  <c r="F37" i="1"/>
  <c r="I37" i="1" s="1"/>
  <c r="U37" i="1" s="1"/>
  <c r="AE37" i="1"/>
  <c r="B35" i="5" l="1"/>
  <c r="B37" i="5"/>
  <c r="B36" i="5"/>
  <c r="C2" i="8"/>
  <c r="B17" i="5"/>
  <c r="B15" i="5"/>
  <c r="B16" i="5"/>
  <c r="C37" i="5"/>
  <c r="C61" i="5"/>
  <c r="D4" i="8"/>
  <c r="C4" i="8"/>
  <c r="E4" i="8"/>
  <c r="F4" i="8"/>
  <c r="D4" i="6"/>
  <c r="C4" i="6"/>
  <c r="E4" i="6"/>
  <c r="F4" i="6"/>
  <c r="D4" i="7"/>
  <c r="C4" i="7"/>
  <c r="E4" i="7"/>
  <c r="F4" i="7"/>
  <c r="B47" i="5"/>
  <c r="B43" i="5"/>
  <c r="B39" i="5"/>
  <c r="B38" i="5"/>
  <c r="B29" i="5"/>
  <c r="E2" i="8"/>
  <c r="B46" i="5"/>
  <c r="B42" i="5"/>
  <c r="B48" i="5"/>
  <c r="B44" i="5"/>
  <c r="B40" i="5"/>
  <c r="B49" i="5"/>
  <c r="B27" i="5"/>
  <c r="B25" i="5"/>
  <c r="B23" i="5"/>
  <c r="B21" i="5"/>
  <c r="B19" i="5"/>
  <c r="B45" i="5"/>
  <c r="B41" i="5"/>
  <c r="B28" i="5"/>
  <c r="B26" i="5"/>
  <c r="B24" i="5"/>
  <c r="B22" i="5"/>
  <c r="B20" i="5"/>
  <c r="B18" i="5"/>
  <c r="B47" i="1"/>
  <c r="B43" i="1"/>
  <c r="B39" i="1"/>
  <c r="B38" i="1"/>
  <c r="B29" i="1"/>
  <c r="E2" i="4"/>
  <c r="B46" i="1"/>
  <c r="B42" i="1"/>
  <c r="B48" i="1"/>
  <c r="B40" i="1"/>
  <c r="B28" i="1"/>
  <c r="B49" i="1"/>
  <c r="B45" i="1"/>
  <c r="B27" i="1"/>
  <c r="B25" i="1"/>
  <c r="B23" i="1"/>
  <c r="B21" i="1"/>
  <c r="B44" i="1"/>
  <c r="B22" i="1"/>
  <c r="B20" i="1"/>
  <c r="B19" i="1"/>
  <c r="B24" i="1"/>
  <c r="B18" i="1"/>
  <c r="B41" i="1"/>
  <c r="B26" i="1"/>
  <c r="C37" i="1"/>
  <c r="C61" i="1"/>
  <c r="C2" i="4"/>
  <c r="B17" i="1"/>
  <c r="B16" i="1"/>
  <c r="B15" i="1"/>
  <c r="C4" i="4"/>
  <c r="D4" i="2"/>
  <c r="D4" i="4"/>
  <c r="D4" i="3"/>
  <c r="C4" i="3"/>
  <c r="E4" i="3"/>
  <c r="F4" i="3"/>
  <c r="E4" i="4"/>
  <c r="C4" i="2"/>
  <c r="AB37" i="5" l="1"/>
  <c r="AC37" i="5"/>
  <c r="AD37" i="5"/>
  <c r="F37" i="5"/>
  <c r="I37" i="5" s="1"/>
  <c r="U37" i="5" s="1"/>
  <c r="AE37" i="5"/>
  <c r="AC35" i="5"/>
  <c r="AE35" i="5"/>
  <c r="AD35" i="5"/>
  <c r="AB35" i="5"/>
  <c r="F35" i="5"/>
  <c r="I35" i="5" s="1"/>
  <c r="U35" i="5" s="1"/>
  <c r="AD36" i="5"/>
  <c r="AE36" i="5"/>
  <c r="AC36" i="5"/>
  <c r="F36" i="5"/>
  <c r="I36" i="5" s="1"/>
  <c r="U36" i="5" s="1"/>
  <c r="AB36" i="5"/>
  <c r="AB22" i="5"/>
  <c r="F22" i="5" s="1"/>
  <c r="AC22" i="5"/>
  <c r="AE22" i="5"/>
  <c r="Q22" i="5"/>
  <c r="T22" i="5" s="1"/>
  <c r="AD22" i="5"/>
  <c r="AD23" i="5"/>
  <c r="AE23" i="5"/>
  <c r="Q23" i="5"/>
  <c r="T23" i="5" s="1"/>
  <c r="AC23" i="5"/>
  <c r="AB23" i="5"/>
  <c r="F23" i="5" s="1"/>
  <c r="AB46" i="5"/>
  <c r="F46" i="5" s="1"/>
  <c r="I46" i="5" s="1"/>
  <c r="Q46" i="5"/>
  <c r="T46" i="5" s="1"/>
  <c r="AE46" i="5"/>
  <c r="AC46" i="5"/>
  <c r="AD46" i="5"/>
  <c r="AB16" i="5"/>
  <c r="AE16" i="5"/>
  <c r="AD16" i="5"/>
  <c r="F16" i="5"/>
  <c r="AC16" i="5"/>
  <c r="AB24" i="5"/>
  <c r="AC24" i="5"/>
  <c r="AE24" i="5"/>
  <c r="Q24" i="5" s="1"/>
  <c r="T24" i="5" s="1"/>
  <c r="AD24" i="5"/>
  <c r="F24" i="5"/>
  <c r="AC45" i="5"/>
  <c r="AB45" i="5"/>
  <c r="F45" i="5" s="1"/>
  <c r="I45" i="5" s="1"/>
  <c r="AD45" i="5"/>
  <c r="AE45" i="5"/>
  <c r="Q45" i="5" s="1"/>
  <c r="T45" i="5" s="1"/>
  <c r="AD25" i="5"/>
  <c r="AC25" i="5"/>
  <c r="AE25" i="5"/>
  <c r="Q25" i="5" s="1"/>
  <c r="T25" i="5" s="1"/>
  <c r="AB25" i="5"/>
  <c r="F25" i="5" s="1"/>
  <c r="AD44" i="5"/>
  <c r="AC44" i="5"/>
  <c r="AE44" i="5"/>
  <c r="Q44" i="5" s="1"/>
  <c r="T44" i="5" s="1"/>
  <c r="AB44" i="5"/>
  <c r="F44" i="5" s="1"/>
  <c r="I44" i="5" s="1"/>
  <c r="AE43" i="5"/>
  <c r="AD43" i="5"/>
  <c r="AB43" i="5"/>
  <c r="F43" i="5" s="1"/>
  <c r="I43" i="5" s="1"/>
  <c r="Q43" i="5"/>
  <c r="T43" i="5" s="1"/>
  <c r="AC43" i="5"/>
  <c r="AD15" i="5"/>
  <c r="AC15" i="5"/>
  <c r="AB15" i="5"/>
  <c r="F15" i="5"/>
  <c r="AE15" i="5"/>
  <c r="AC41" i="5"/>
  <c r="AB41" i="5"/>
  <c r="F41" i="5" s="1"/>
  <c r="I41" i="5" s="1"/>
  <c r="AD41" i="5"/>
  <c r="AE41" i="5"/>
  <c r="Q41" i="5" s="1"/>
  <c r="T41" i="5" s="1"/>
  <c r="AD40" i="5"/>
  <c r="AC40" i="5"/>
  <c r="Q40" i="5" s="1"/>
  <c r="T40" i="5" s="1"/>
  <c r="AE40" i="5"/>
  <c r="AB40" i="5"/>
  <c r="F40" i="5" s="1"/>
  <c r="I40" i="5" s="1"/>
  <c r="AE39" i="5"/>
  <c r="AD39" i="5"/>
  <c r="AB39" i="5"/>
  <c r="F39" i="5" s="1"/>
  <c r="I39" i="5" s="1"/>
  <c r="U39" i="5" s="1"/>
  <c r="AC39" i="5"/>
  <c r="AB18" i="5"/>
  <c r="F18" i="5" s="1"/>
  <c r="AE18" i="5"/>
  <c r="AD18" i="5"/>
  <c r="AC18" i="5"/>
  <c r="AB26" i="5"/>
  <c r="F26" i="5" s="1"/>
  <c r="AE26" i="5"/>
  <c r="Q26" i="5" s="1"/>
  <c r="T26" i="5" s="1"/>
  <c r="AD26" i="5"/>
  <c r="AC26" i="5"/>
  <c r="AD19" i="5"/>
  <c r="AC19" i="5"/>
  <c r="AB19" i="5"/>
  <c r="F19" i="5" s="1"/>
  <c r="AE19" i="5"/>
  <c r="AD27" i="5"/>
  <c r="AE27" i="5"/>
  <c r="Q27" i="5" s="1"/>
  <c r="T27" i="5" s="1"/>
  <c r="AC27" i="5"/>
  <c r="AB27" i="5"/>
  <c r="F27" i="5" s="1"/>
  <c r="AD48" i="5"/>
  <c r="AC48" i="5"/>
  <c r="AE48" i="5"/>
  <c r="AB48" i="5"/>
  <c r="AD29" i="5"/>
  <c r="AC29" i="5"/>
  <c r="AB29" i="5"/>
  <c r="F29" i="5" s="1"/>
  <c r="Q29" i="5"/>
  <c r="T29" i="5" s="1"/>
  <c r="AE29" i="5"/>
  <c r="AE47" i="5"/>
  <c r="AD47" i="5"/>
  <c r="AB47" i="5"/>
  <c r="F47" i="5" s="1"/>
  <c r="I47" i="5" s="1"/>
  <c r="Q47" i="5"/>
  <c r="T47" i="5" s="1"/>
  <c r="AC47" i="5"/>
  <c r="C62" i="5"/>
  <c r="C38" i="5"/>
  <c r="AD17" i="5"/>
  <c r="F17" i="5"/>
  <c r="AC17" i="5"/>
  <c r="AB17" i="5"/>
  <c r="AE17" i="5"/>
  <c r="AB20" i="5"/>
  <c r="AC20" i="5"/>
  <c r="AE20" i="5"/>
  <c r="AD20" i="5"/>
  <c r="AB28" i="5"/>
  <c r="AE28" i="5"/>
  <c r="AC28" i="5"/>
  <c r="AD28" i="5"/>
  <c r="Q28" i="5" s="1"/>
  <c r="T28" i="5" s="1"/>
  <c r="F28" i="5"/>
  <c r="AD21" i="5"/>
  <c r="AC21" i="5"/>
  <c r="AB21" i="5"/>
  <c r="F21" i="5" s="1"/>
  <c r="AE21" i="5"/>
  <c r="Q21" i="5"/>
  <c r="T21" i="5" s="1"/>
  <c r="AC49" i="5"/>
  <c r="AB49" i="5"/>
  <c r="F49" i="5" s="1"/>
  <c r="I49" i="5" s="1"/>
  <c r="U49" i="5" s="1"/>
  <c r="AD49" i="5"/>
  <c r="AE49" i="5"/>
  <c r="AB42" i="5"/>
  <c r="F42" i="5" s="1"/>
  <c r="I42" i="5" s="1"/>
  <c r="AE42" i="5"/>
  <c r="Q42" i="5" s="1"/>
  <c r="T42" i="5" s="1"/>
  <c r="AC42" i="5"/>
  <c r="AD42" i="5"/>
  <c r="AB38" i="5"/>
  <c r="F38" i="5" s="1"/>
  <c r="I38" i="5" s="1"/>
  <c r="U38" i="5" s="1"/>
  <c r="AE38" i="5"/>
  <c r="AC38" i="5"/>
  <c r="AD38" i="5"/>
  <c r="AE16" i="1"/>
  <c r="AD16" i="1"/>
  <c r="F16" i="1"/>
  <c r="AC16" i="1"/>
  <c r="AB16" i="1"/>
  <c r="AC18" i="1"/>
  <c r="AE18" i="1"/>
  <c r="AD18" i="1"/>
  <c r="AB18" i="1"/>
  <c r="F18" i="1" s="1"/>
  <c r="AE25" i="1"/>
  <c r="Q25" i="1" s="1"/>
  <c r="T25" i="1" s="1"/>
  <c r="U25" i="1" s="1"/>
  <c r="AD25" i="1"/>
  <c r="F25" i="1"/>
  <c r="AC25" i="1"/>
  <c r="AB25" i="1"/>
  <c r="AB46" i="1"/>
  <c r="AE46" i="1"/>
  <c r="Q46" i="1" s="1"/>
  <c r="T46" i="1" s="1"/>
  <c r="F46" i="1"/>
  <c r="I46" i="1" s="1"/>
  <c r="AD46" i="1"/>
  <c r="AC46" i="1"/>
  <c r="AE39" i="1"/>
  <c r="AD39" i="1"/>
  <c r="AC39" i="1"/>
  <c r="AB39" i="1"/>
  <c r="F39" i="1" s="1"/>
  <c r="I39" i="1" s="1"/>
  <c r="U39" i="1" s="1"/>
  <c r="AE17" i="1"/>
  <c r="AC17" i="1"/>
  <c r="AD17" i="1"/>
  <c r="AB17" i="1"/>
  <c r="F17" i="1" s="1"/>
  <c r="AC24" i="1"/>
  <c r="AB24" i="1"/>
  <c r="AE24" i="1"/>
  <c r="Q24" i="1" s="1"/>
  <c r="T24" i="1" s="1"/>
  <c r="U24" i="1" s="1"/>
  <c r="AD24" i="1"/>
  <c r="F24" i="1"/>
  <c r="AD44" i="1"/>
  <c r="AC44" i="1"/>
  <c r="AE44" i="1"/>
  <c r="Q44" i="1" s="1"/>
  <c r="T44" i="1" s="1"/>
  <c r="F44" i="1"/>
  <c r="I44" i="1" s="1"/>
  <c r="AB44" i="1"/>
  <c r="AC27" i="1"/>
  <c r="AE27" i="1"/>
  <c r="Q27" i="1" s="1"/>
  <c r="T27" i="1" s="1"/>
  <c r="U27" i="1" s="1"/>
  <c r="F27" i="1"/>
  <c r="AD27" i="1"/>
  <c r="AB27" i="1"/>
  <c r="AD40" i="1"/>
  <c r="AC40" i="1"/>
  <c r="AE40" i="1"/>
  <c r="F40" i="1"/>
  <c r="I40" i="1" s="1"/>
  <c r="AB40" i="1"/>
  <c r="Q40" i="1"/>
  <c r="T40" i="1" s="1"/>
  <c r="AE43" i="1"/>
  <c r="F43" i="1"/>
  <c r="I43" i="1" s="1"/>
  <c r="AD43" i="1"/>
  <c r="AB43" i="1"/>
  <c r="Q43" i="1"/>
  <c r="T43" i="1" s="1"/>
  <c r="AC43" i="1"/>
  <c r="C62" i="1"/>
  <c r="C38" i="1"/>
  <c r="AB28" i="1"/>
  <c r="AE28" i="1"/>
  <c r="F28" i="1"/>
  <c r="AD28" i="1"/>
  <c r="Q28" i="1" s="1"/>
  <c r="T28" i="1" s="1"/>
  <c r="U28" i="1" s="1"/>
  <c r="AC28" i="1"/>
  <c r="AC26" i="1"/>
  <c r="AB26" i="1"/>
  <c r="AE26" i="1"/>
  <c r="Q26" i="1" s="1"/>
  <c r="T26" i="1" s="1"/>
  <c r="U26" i="1" s="1"/>
  <c r="AD26" i="1"/>
  <c r="F26" i="1"/>
  <c r="AE19" i="1"/>
  <c r="AD19" i="1"/>
  <c r="AC19" i="1"/>
  <c r="AB19" i="1"/>
  <c r="F19" i="1" s="1"/>
  <c r="AE21" i="1"/>
  <c r="Q21" i="1" s="1"/>
  <c r="T21" i="1" s="1"/>
  <c r="U21" i="1" s="1"/>
  <c r="AD21" i="1"/>
  <c r="F21" i="1"/>
  <c r="AC21" i="1"/>
  <c r="AB21" i="1"/>
  <c r="AC45" i="1"/>
  <c r="AB45" i="1"/>
  <c r="AE45" i="1"/>
  <c r="Q45" i="1" s="1"/>
  <c r="T45" i="1" s="1"/>
  <c r="U45" i="1" s="1"/>
  <c r="AD45" i="1"/>
  <c r="F45" i="1"/>
  <c r="I45" i="1" s="1"/>
  <c r="AD48" i="1"/>
  <c r="F48" i="1" s="1"/>
  <c r="I48" i="1" s="1"/>
  <c r="U48" i="1" s="1"/>
  <c r="AC48" i="1"/>
  <c r="AE48" i="1"/>
  <c r="AB48" i="1"/>
  <c r="AD29" i="1"/>
  <c r="F29" i="1"/>
  <c r="AC29" i="1"/>
  <c r="AE29" i="1"/>
  <c r="Q29" i="1"/>
  <c r="T29" i="1" s="1"/>
  <c r="U29" i="1" s="1"/>
  <c r="AB29" i="1"/>
  <c r="AE47" i="1"/>
  <c r="Q47" i="1" s="1"/>
  <c r="T47" i="1" s="1"/>
  <c r="F47" i="1"/>
  <c r="I47" i="1" s="1"/>
  <c r="AD47" i="1"/>
  <c r="AC47" i="1"/>
  <c r="AB47" i="1"/>
  <c r="AC22" i="1"/>
  <c r="AB22" i="1"/>
  <c r="AE22" i="1"/>
  <c r="Q22" i="1" s="1"/>
  <c r="T22" i="1" s="1"/>
  <c r="U22" i="1" s="1"/>
  <c r="AD22" i="1"/>
  <c r="F22" i="1"/>
  <c r="AC15" i="1"/>
  <c r="AB15" i="1"/>
  <c r="F15" i="1"/>
  <c r="AE15" i="1"/>
  <c r="AD15" i="1"/>
  <c r="AC41" i="1"/>
  <c r="AB41" i="1"/>
  <c r="F41" i="1"/>
  <c r="I41" i="1" s="1"/>
  <c r="AE41" i="1"/>
  <c r="Q41" i="1" s="1"/>
  <c r="T41" i="1" s="1"/>
  <c r="AD41" i="1"/>
  <c r="AC20" i="1"/>
  <c r="F20" i="1" s="1"/>
  <c r="AB20" i="1"/>
  <c r="AE20" i="1"/>
  <c r="AD20" i="1"/>
  <c r="AE23" i="1"/>
  <c r="Q23" i="1" s="1"/>
  <c r="T23" i="1" s="1"/>
  <c r="U23" i="1" s="1"/>
  <c r="AD23" i="1"/>
  <c r="F23" i="1"/>
  <c r="AC23" i="1"/>
  <c r="AB23" i="1"/>
  <c r="AC49" i="1"/>
  <c r="AB49" i="1"/>
  <c r="AD49" i="1"/>
  <c r="F49" i="1" s="1"/>
  <c r="I49" i="1" s="1"/>
  <c r="U49" i="1" s="1"/>
  <c r="AE49" i="1"/>
  <c r="AB42" i="1"/>
  <c r="AE42" i="1"/>
  <c r="Q42" i="1" s="1"/>
  <c r="T42" i="1" s="1"/>
  <c r="F42" i="1"/>
  <c r="I42" i="1" s="1"/>
  <c r="AD42" i="1"/>
  <c r="AC42" i="1"/>
  <c r="AB38" i="1"/>
  <c r="F38" i="1" s="1"/>
  <c r="I38" i="1" s="1"/>
  <c r="U38" i="1" s="1"/>
  <c r="AE38" i="1"/>
  <c r="AC38" i="1"/>
  <c r="AD38" i="1"/>
  <c r="U47" i="1" l="1"/>
  <c r="U44" i="1"/>
  <c r="U42" i="1"/>
  <c r="U41" i="1"/>
  <c r="U43" i="1"/>
  <c r="X43" i="1" s="1"/>
  <c r="U40" i="1"/>
  <c r="U46" i="1"/>
  <c r="X46" i="1"/>
  <c r="X48" i="1"/>
  <c r="Y49" i="1" s="1"/>
  <c r="X41" i="1"/>
  <c r="F48" i="5"/>
  <c r="I48" i="5" s="1"/>
  <c r="U48" i="5" s="1"/>
  <c r="F20" i="5"/>
  <c r="F65" i="5" s="1"/>
  <c r="U42" i="5"/>
  <c r="U43" i="5"/>
  <c r="U45" i="5"/>
  <c r="U47" i="5"/>
  <c r="U41" i="5"/>
  <c r="U40" i="5"/>
  <c r="U46" i="5"/>
  <c r="U44" i="5"/>
  <c r="F63" i="5"/>
  <c r="I18" i="5"/>
  <c r="F64" i="5"/>
  <c r="I19" i="5"/>
  <c r="I28" i="5"/>
  <c r="F66" i="5"/>
  <c r="I21" i="5"/>
  <c r="W41" i="5" s="1"/>
  <c r="F62" i="5"/>
  <c r="I17" i="5"/>
  <c r="F61" i="5"/>
  <c r="I16" i="5"/>
  <c r="F67" i="5"/>
  <c r="I22" i="5"/>
  <c r="W42" i="5" s="1"/>
  <c r="C63" i="5"/>
  <c r="C39" i="5"/>
  <c r="F74" i="5"/>
  <c r="I29" i="5"/>
  <c r="W49" i="5" s="1"/>
  <c r="F68" i="5"/>
  <c r="I23" i="5"/>
  <c r="W43" i="5" s="1"/>
  <c r="F72" i="5"/>
  <c r="I27" i="5"/>
  <c r="W47" i="5" s="1"/>
  <c r="F71" i="5"/>
  <c r="I26" i="5"/>
  <c r="W46" i="5" s="1"/>
  <c r="F60" i="5"/>
  <c r="I15" i="5"/>
  <c r="F70" i="5"/>
  <c r="I25" i="5"/>
  <c r="W45" i="5" s="1"/>
  <c r="F69" i="5"/>
  <c r="I24" i="5"/>
  <c r="W44" i="5" s="1"/>
  <c r="F65" i="1"/>
  <c r="I20" i="1"/>
  <c r="F64" i="1"/>
  <c r="I19" i="1"/>
  <c r="F68" i="1"/>
  <c r="I23" i="1"/>
  <c r="W43" i="1" s="1"/>
  <c r="F67" i="1"/>
  <c r="I22" i="1"/>
  <c r="W42" i="1" s="1"/>
  <c r="F74" i="1"/>
  <c r="I29" i="1"/>
  <c r="W49" i="1" s="1"/>
  <c r="F71" i="1"/>
  <c r="I26" i="1"/>
  <c r="W46" i="1" s="1"/>
  <c r="F73" i="1"/>
  <c r="I28" i="1"/>
  <c r="W48" i="1" s="1"/>
  <c r="C63" i="1"/>
  <c r="C39" i="1"/>
  <c r="F72" i="1"/>
  <c r="I27" i="1"/>
  <c r="W47" i="1" s="1"/>
  <c r="X44" i="1"/>
  <c r="F62" i="1"/>
  <c r="I17" i="1"/>
  <c r="X45" i="1"/>
  <c r="F60" i="1"/>
  <c r="I15" i="1"/>
  <c r="X49" i="1"/>
  <c r="F61" i="1"/>
  <c r="I16" i="1"/>
  <c r="X42" i="1"/>
  <c r="X47" i="1"/>
  <c r="F69" i="1"/>
  <c r="I24" i="1"/>
  <c r="W44" i="1" s="1"/>
  <c r="F70" i="1"/>
  <c r="I25" i="1"/>
  <c r="W45" i="1" s="1"/>
  <c r="F66" i="1"/>
  <c r="I21" i="1"/>
  <c r="W41" i="1" s="1"/>
  <c r="I18" i="1"/>
  <c r="F63" i="1"/>
  <c r="Y48" i="1" l="1"/>
  <c r="Y47" i="1" s="1"/>
  <c r="Y46" i="1" s="1"/>
  <c r="Y45" i="1" s="1"/>
  <c r="Y44" i="1" s="1"/>
  <c r="Y43" i="1" s="1"/>
  <c r="Y42" i="1" s="1"/>
  <c r="I20" i="5"/>
  <c r="W40" i="5" s="1"/>
  <c r="W48" i="5"/>
  <c r="F73" i="5"/>
  <c r="U24" i="5"/>
  <c r="X44" i="5" s="1"/>
  <c r="U21" i="5"/>
  <c r="X41" i="5" s="1"/>
  <c r="U26" i="5"/>
  <c r="X46" i="5" s="1"/>
  <c r="U29" i="5"/>
  <c r="X49" i="5" s="1"/>
  <c r="U28" i="5"/>
  <c r="X48" i="5" s="1"/>
  <c r="U27" i="5"/>
  <c r="X47" i="5" s="1"/>
  <c r="U25" i="5"/>
  <c r="X45" i="5" s="1"/>
  <c r="U23" i="5"/>
  <c r="X43" i="5" s="1"/>
  <c r="U22" i="5"/>
  <c r="X42" i="5" s="1"/>
  <c r="W36" i="5"/>
  <c r="U16" i="5"/>
  <c r="X36" i="5" s="1"/>
  <c r="C64" i="5"/>
  <c r="C40" i="5"/>
  <c r="W35" i="5"/>
  <c r="U15" i="5"/>
  <c r="X35" i="5" s="1"/>
  <c r="W39" i="5"/>
  <c r="U19" i="5"/>
  <c r="X39" i="5" s="1"/>
  <c r="W38" i="5"/>
  <c r="U18" i="5"/>
  <c r="X38" i="5" s="1"/>
  <c r="W37" i="5"/>
  <c r="U17" i="5"/>
  <c r="X37" i="5" s="1"/>
  <c r="W37" i="1"/>
  <c r="U17" i="1"/>
  <c r="X37" i="1" s="1"/>
  <c r="W40" i="1"/>
  <c r="U20" i="1"/>
  <c r="X40" i="1" s="1"/>
  <c r="W38" i="1"/>
  <c r="U18" i="1"/>
  <c r="X38" i="1" s="1"/>
  <c r="W35" i="1"/>
  <c r="U15" i="1"/>
  <c r="X35" i="1" s="1"/>
  <c r="C64" i="1"/>
  <c r="C40" i="1"/>
  <c r="U19" i="1"/>
  <c r="X39" i="1" s="1"/>
  <c r="W39" i="1"/>
  <c r="W36" i="1"/>
  <c r="U16" i="1"/>
  <c r="X36" i="1" s="1"/>
  <c r="Y41" i="1" l="1"/>
  <c r="Y40" i="1" s="1"/>
  <c r="Y39" i="1" s="1"/>
  <c r="Y38" i="1" s="1"/>
  <c r="Y37" i="1" s="1"/>
  <c r="Y36" i="1" s="1"/>
  <c r="U20" i="5"/>
  <c r="X40" i="5" s="1"/>
  <c r="Y49" i="5"/>
  <c r="Y48" i="5" s="1"/>
  <c r="Y47" i="5" s="1"/>
  <c r="Y46" i="5" s="1"/>
  <c r="Y45" i="5" s="1"/>
  <c r="Y44" i="5" s="1"/>
  <c r="Y43" i="5" s="1"/>
  <c r="Y42" i="5" s="1"/>
  <c r="Y41" i="5" s="1"/>
  <c r="Y40" i="5" s="1"/>
  <c r="Y39" i="5" s="1"/>
  <c r="Y38" i="5" s="1"/>
  <c r="Y37" i="5" s="1"/>
  <c r="Y36" i="5" s="1"/>
  <c r="Y35" i="5"/>
  <c r="C41" i="5"/>
  <c r="C65" i="5"/>
  <c r="Y35" i="1"/>
  <c r="C41" i="1"/>
  <c r="C65" i="1"/>
  <c r="C42" i="5" l="1"/>
  <c r="C66" i="5"/>
  <c r="C42" i="1"/>
  <c r="C66" i="1"/>
  <c r="C67" i="5" l="1"/>
  <c r="C43" i="5"/>
  <c r="C67" i="1"/>
  <c r="C43" i="1"/>
  <c r="C68" i="5" l="1"/>
  <c r="C44" i="5"/>
  <c r="C68" i="1"/>
  <c r="C44" i="1"/>
  <c r="C45" i="5" l="1"/>
  <c r="C69" i="5"/>
  <c r="C45" i="1"/>
  <c r="C69" i="1"/>
  <c r="C46" i="5" l="1"/>
  <c r="C70" i="5"/>
  <c r="C46" i="1"/>
  <c r="C70" i="1"/>
  <c r="C71" i="5" l="1"/>
  <c r="C47" i="5"/>
  <c r="C71" i="1"/>
  <c r="C47" i="1"/>
  <c r="C72" i="5" l="1"/>
  <c r="C48" i="5"/>
  <c r="C72" i="1"/>
  <c r="C48" i="1"/>
  <c r="C49" i="5" l="1"/>
  <c r="C74" i="5" s="1"/>
  <c r="C73" i="5"/>
  <c r="C49" i="1"/>
  <c r="C74" i="1" s="1"/>
  <c r="C73" i="1"/>
</calcChain>
</file>

<file path=xl/comments1.xml><?xml version="1.0" encoding="utf-8"?>
<comments xmlns="http://schemas.openxmlformats.org/spreadsheetml/2006/main">
  <authors>
    <author>渡邊恭男</author>
  </authors>
  <commentList>
    <comment ref="C3" authorId="0" shapeId="0">
      <text>
        <r>
          <rPr>
            <sz val="9"/>
            <color indexed="81"/>
            <rFont val="MS P ゴシック"/>
            <family val="3"/>
            <charset val="128"/>
          </rPr>
          <t>対象年度を選択</t>
        </r>
      </text>
    </comment>
    <comment ref="C5" authorId="0" shapeId="0">
      <text>
        <r>
          <rPr>
            <sz val="9"/>
            <color indexed="81"/>
            <rFont val="MS P ゴシック"/>
            <family val="3"/>
            <charset val="128"/>
          </rPr>
          <t>「yyyy/m/d」で入力</t>
        </r>
      </text>
    </comment>
    <comment ref="E13" authorId="0" shapeId="0">
      <text>
        <r>
          <rPr>
            <sz val="9"/>
            <color indexed="81"/>
            <rFont val="MS P ゴシック"/>
            <family val="3"/>
            <charset val="128"/>
          </rPr>
          <t>課税証明書などから
「課税標準額」を入力
※地方税法（昭和二十五年法律第二百二十六号）
　第二百九十五条第一項各号に掲げる者又は
　同法附則第三条の三第四項の規定により同項に
　規定する市町村民税の所得割を課することが
　できない者については、「0」を入力。</t>
        </r>
      </text>
    </comment>
    <comment ref="G13" authorId="0" shapeId="0">
      <text>
        <r>
          <rPr>
            <sz val="9"/>
            <color indexed="81"/>
            <rFont val="MS P ゴシック"/>
            <family val="3"/>
            <charset val="128"/>
          </rPr>
          <t>課税証明書などから
「市町村民税調整控除額」
を入力</t>
        </r>
      </text>
    </comment>
    <comment ref="J13" authorId="0" shapeId="0">
      <text>
        <r>
          <rPr>
            <sz val="9"/>
            <color indexed="81"/>
            <rFont val="MS P ゴシック"/>
            <family val="3"/>
            <charset val="128"/>
          </rPr>
          <t>家計急変支援分が支給される
月以降に✓を入力</t>
        </r>
      </text>
    </comment>
    <comment ref="K13" authorId="0" shapeId="0">
      <text>
        <r>
          <rPr>
            <sz val="9"/>
            <color indexed="81"/>
            <rFont val="MS P ゴシック"/>
            <family val="3"/>
            <charset val="128"/>
          </rPr>
          <t>年収推計シート（総表）から
「合計所得金額に相当する額」を入力</t>
        </r>
      </text>
    </comment>
    <comment ref="L13" authorId="0" shapeId="0">
      <text>
        <r>
          <rPr>
            <sz val="9"/>
            <color indexed="81"/>
            <rFont val="MS P ゴシック"/>
            <family val="3"/>
            <charset val="128"/>
          </rPr>
          <t>所得控除合計額(A)に入力
（「総所得金額等(B1)－課税標準額(B2)」
で代替することも可）</t>
        </r>
      </text>
    </comment>
    <comment ref="M14" authorId="0" shapeId="0">
      <text>
        <r>
          <rPr>
            <sz val="9"/>
            <color indexed="81"/>
            <rFont val="MS P ゴシック"/>
            <family val="3"/>
            <charset val="128"/>
          </rPr>
          <t>課税証明書などから
「所得控除合計額」
を入力</t>
        </r>
      </text>
    </comment>
    <comment ref="N14" authorId="0" shapeId="0">
      <text>
        <r>
          <rPr>
            <sz val="9"/>
            <color indexed="81"/>
            <rFont val="MS P ゴシック"/>
            <family val="3"/>
            <charset val="128"/>
          </rPr>
          <t>「所得控除合計額(A)」が
分からない場合、課税証明書
から「総所得金額等」を入力</t>
        </r>
      </text>
    </comment>
    <comment ref="D15" authorId="0" shapeId="0">
      <text>
        <r>
          <rPr>
            <sz val="9"/>
            <color indexed="81"/>
            <rFont val="MS P ゴシック"/>
            <family val="3"/>
            <charset val="128"/>
          </rPr>
          <t>※１</t>
        </r>
      </text>
    </comment>
    <comment ref="D18" authorId="0" shapeId="0">
      <text>
        <r>
          <rPr>
            <sz val="9"/>
            <color indexed="81"/>
            <rFont val="MS P ゴシック"/>
            <family val="3"/>
            <charset val="128"/>
          </rPr>
          <t>※２</t>
        </r>
      </text>
    </comment>
    <comment ref="E33" authorId="0" shapeId="0">
      <text>
        <r>
          <rPr>
            <sz val="9"/>
            <color indexed="81"/>
            <rFont val="MS P ゴシック"/>
            <family val="3"/>
            <charset val="128"/>
          </rPr>
          <t>課税証明書などから
「課税標準額」を入力
※地方税法（昭和二十五年法律第二百二十六号）
　第二百九十五条第一項各号に掲げる者又は
　同法附則第三条の三第四項の規定により同項に
　規定する市町村民税の所得割を課することが
　できない者については、「0」を入力。</t>
        </r>
      </text>
    </comment>
    <comment ref="G33" authorId="0" shapeId="0">
      <text>
        <r>
          <rPr>
            <sz val="9"/>
            <color indexed="81"/>
            <rFont val="MS P ゴシック"/>
            <family val="3"/>
            <charset val="128"/>
          </rPr>
          <t>課税証明書などから
「市町村民税調整控除額」
を入力</t>
        </r>
      </text>
    </comment>
    <comment ref="J33" authorId="0" shapeId="0">
      <text>
        <r>
          <rPr>
            <sz val="9"/>
            <color indexed="81"/>
            <rFont val="MS P ゴシック"/>
            <family val="3"/>
            <charset val="128"/>
          </rPr>
          <t>家計急変支援分が支給される
月以降に✓を入力</t>
        </r>
      </text>
    </comment>
    <comment ref="K33" authorId="0" shapeId="0">
      <text>
        <r>
          <rPr>
            <sz val="9"/>
            <color indexed="81"/>
            <rFont val="MS P ゴシック"/>
            <family val="3"/>
            <charset val="128"/>
          </rPr>
          <t>年収推計シート（総表）から
「合計所得金額に相当する額」を入力</t>
        </r>
      </text>
    </comment>
    <comment ref="L33" authorId="0" shapeId="0">
      <text>
        <r>
          <rPr>
            <sz val="9"/>
            <color indexed="81"/>
            <rFont val="MS P ゴシック"/>
            <family val="3"/>
            <charset val="128"/>
          </rPr>
          <t>所得控除合計額(A)に入力
（「総所得金額等(B1)－課税標準額(B2)」
で代替することも可）</t>
        </r>
      </text>
    </comment>
    <comment ref="M34" authorId="0" shapeId="0">
      <text>
        <r>
          <rPr>
            <sz val="9"/>
            <color indexed="81"/>
            <rFont val="MS P ゴシック"/>
            <family val="3"/>
            <charset val="128"/>
          </rPr>
          <t>課税証明書などから
「所得控除合計額」
を入力</t>
        </r>
      </text>
    </comment>
    <comment ref="N34" authorId="0" shapeId="0">
      <text>
        <r>
          <rPr>
            <sz val="9"/>
            <color indexed="81"/>
            <rFont val="MS P ゴシック"/>
            <family val="3"/>
            <charset val="128"/>
          </rPr>
          <t>「所得控除合計額(A)」が
分からない場合、課税証明書
から「総所得金額等」を入力</t>
        </r>
      </text>
    </comment>
    <comment ref="D35" authorId="0" shapeId="0">
      <text>
        <r>
          <rPr>
            <sz val="9"/>
            <color indexed="81"/>
            <rFont val="MS P ゴシック"/>
            <family val="3"/>
            <charset val="128"/>
          </rPr>
          <t>※１</t>
        </r>
      </text>
    </comment>
    <comment ref="D38" authorId="0" shapeId="0">
      <text>
        <r>
          <rPr>
            <sz val="9"/>
            <color indexed="81"/>
            <rFont val="MS P ゴシック"/>
            <family val="3"/>
            <charset val="128"/>
          </rPr>
          <t>※２</t>
        </r>
      </text>
    </comment>
  </commentList>
</comments>
</file>

<file path=xl/comments2.xml><?xml version="1.0" encoding="utf-8"?>
<comments xmlns="http://schemas.openxmlformats.org/spreadsheetml/2006/main">
  <authors>
    <author>渡邊恭男</author>
  </authors>
  <commentList>
    <comment ref="C3" authorId="0" shapeId="0">
      <text>
        <r>
          <rPr>
            <sz val="9"/>
            <color indexed="81"/>
            <rFont val="MS P ゴシック"/>
            <family val="3"/>
            <charset val="128"/>
          </rPr>
          <t>対象年度を選択</t>
        </r>
      </text>
    </comment>
    <comment ref="C5" authorId="0" shapeId="0">
      <text>
        <r>
          <rPr>
            <sz val="9"/>
            <color indexed="81"/>
            <rFont val="MS P ゴシック"/>
            <family val="3"/>
            <charset val="128"/>
          </rPr>
          <t>「yyyy/m/d」で入力</t>
        </r>
      </text>
    </comment>
    <comment ref="E13" authorId="0" shapeId="0">
      <text>
        <r>
          <rPr>
            <sz val="9"/>
            <color indexed="81"/>
            <rFont val="MS P ゴシック"/>
            <family val="3"/>
            <charset val="128"/>
          </rPr>
          <t>課税証明書などから
「課税標準額」を入力
※地方税法（昭和二十五年法律第二百二十六号）
　第二百九十五条第一項各号に掲げる者又は
　同法附則第三条の三第四項の規定により同項に
　規定する市町村民税の所得割を課することが
　できない者については、「0」を入力。</t>
        </r>
      </text>
    </comment>
    <comment ref="G13" authorId="0" shapeId="0">
      <text>
        <r>
          <rPr>
            <sz val="9"/>
            <color indexed="81"/>
            <rFont val="MS P ゴシック"/>
            <family val="3"/>
            <charset val="128"/>
          </rPr>
          <t>課税証明書などから
「市町村民税調整控除額」
を入力</t>
        </r>
      </text>
    </comment>
    <comment ref="J13" authorId="0" shapeId="0">
      <text>
        <r>
          <rPr>
            <sz val="9"/>
            <color indexed="81"/>
            <rFont val="MS P ゴシック"/>
            <family val="3"/>
            <charset val="128"/>
          </rPr>
          <t>家計急変支援分が支給される
月以降に✓を入力</t>
        </r>
      </text>
    </comment>
    <comment ref="K13" authorId="0" shapeId="0">
      <text>
        <r>
          <rPr>
            <sz val="9"/>
            <color indexed="81"/>
            <rFont val="MS P ゴシック"/>
            <family val="3"/>
            <charset val="128"/>
          </rPr>
          <t>年収推計シート（総表）から
「合計所得金額に相当する額」を入力</t>
        </r>
      </text>
    </comment>
    <comment ref="L13" authorId="0" shapeId="0">
      <text>
        <r>
          <rPr>
            <sz val="9"/>
            <color indexed="81"/>
            <rFont val="MS P ゴシック"/>
            <family val="3"/>
            <charset val="128"/>
          </rPr>
          <t>所得控除合計額(A)に入力
（「総所得金額等(B1)－課税標準額(B2)」
で代替することも可）</t>
        </r>
      </text>
    </comment>
    <comment ref="M14" authorId="0" shapeId="0">
      <text>
        <r>
          <rPr>
            <sz val="9"/>
            <color indexed="81"/>
            <rFont val="MS P ゴシック"/>
            <family val="3"/>
            <charset val="128"/>
          </rPr>
          <t>課税証明書などから
「所得控除合計額」
を入力</t>
        </r>
      </text>
    </comment>
    <comment ref="N14" authorId="0" shapeId="0">
      <text>
        <r>
          <rPr>
            <sz val="9"/>
            <color indexed="81"/>
            <rFont val="MS P ゴシック"/>
            <family val="3"/>
            <charset val="128"/>
          </rPr>
          <t>「所得控除合計額(A)」が
分からない場合、課税証明書
から「総所得金額等」を入力</t>
        </r>
      </text>
    </comment>
    <comment ref="D15" authorId="0" shapeId="0">
      <text>
        <r>
          <rPr>
            <sz val="9"/>
            <color indexed="81"/>
            <rFont val="MS P ゴシック"/>
            <family val="3"/>
            <charset val="128"/>
          </rPr>
          <t>※１</t>
        </r>
      </text>
    </comment>
    <comment ref="D18" authorId="0" shapeId="0">
      <text>
        <r>
          <rPr>
            <sz val="9"/>
            <color indexed="81"/>
            <rFont val="MS P ゴシック"/>
            <family val="3"/>
            <charset val="128"/>
          </rPr>
          <t>※２</t>
        </r>
      </text>
    </comment>
    <comment ref="E33" authorId="0" shapeId="0">
      <text>
        <r>
          <rPr>
            <sz val="9"/>
            <color indexed="81"/>
            <rFont val="MS P ゴシック"/>
            <family val="3"/>
            <charset val="128"/>
          </rPr>
          <t>課税証明書などから
「課税標準額」を入力
※地方税法（昭和二十五年法律第二百二十六号）
　第二百九十五条第一項各号に掲げる者又は
　同法附則第三条の三第四項の規定により同項に
　規定する市町村民税の所得割を課することが
　できない者については、「0」を入力。</t>
        </r>
      </text>
    </comment>
    <comment ref="G33" authorId="0" shapeId="0">
      <text>
        <r>
          <rPr>
            <sz val="9"/>
            <color indexed="81"/>
            <rFont val="MS P ゴシック"/>
            <family val="3"/>
            <charset val="128"/>
          </rPr>
          <t>課税証明書などから
「市町村民税調整控除額」
を入力</t>
        </r>
      </text>
    </comment>
    <comment ref="J33" authorId="0" shapeId="0">
      <text>
        <r>
          <rPr>
            <sz val="9"/>
            <color indexed="81"/>
            <rFont val="MS P ゴシック"/>
            <family val="3"/>
            <charset val="128"/>
          </rPr>
          <t>家計急変支援分が支給される
月以降に✓を入力</t>
        </r>
      </text>
    </comment>
    <comment ref="K33" authorId="0" shapeId="0">
      <text>
        <r>
          <rPr>
            <sz val="9"/>
            <color indexed="81"/>
            <rFont val="MS P ゴシック"/>
            <family val="3"/>
            <charset val="128"/>
          </rPr>
          <t>年収推計シート（総表）から
「合計所得金額に相当する額」を入力</t>
        </r>
      </text>
    </comment>
    <comment ref="L33" authorId="0" shapeId="0">
      <text>
        <r>
          <rPr>
            <sz val="9"/>
            <color indexed="81"/>
            <rFont val="MS P ゴシック"/>
            <family val="3"/>
            <charset val="128"/>
          </rPr>
          <t>所得控除合計額(A)に入力
（「総所得金額等(B1)－課税標準額(B2)」
で代替することも可）</t>
        </r>
      </text>
    </comment>
    <comment ref="M34" authorId="0" shapeId="0">
      <text>
        <r>
          <rPr>
            <sz val="9"/>
            <color indexed="81"/>
            <rFont val="MS P ゴシック"/>
            <family val="3"/>
            <charset val="128"/>
          </rPr>
          <t>課税証明書などから
「所得控除合計額」
を入力</t>
        </r>
      </text>
    </comment>
    <comment ref="N34" authorId="0" shapeId="0">
      <text>
        <r>
          <rPr>
            <sz val="9"/>
            <color indexed="81"/>
            <rFont val="MS P ゴシック"/>
            <family val="3"/>
            <charset val="128"/>
          </rPr>
          <t>「所得控除合計額(A)」が
分からない場合、課税証明書
から「総所得金額等」を入力</t>
        </r>
      </text>
    </comment>
    <comment ref="D35" authorId="0" shapeId="0">
      <text>
        <r>
          <rPr>
            <sz val="9"/>
            <color indexed="81"/>
            <rFont val="MS P ゴシック"/>
            <family val="3"/>
            <charset val="128"/>
          </rPr>
          <t>※１</t>
        </r>
      </text>
    </comment>
    <comment ref="D38" authorId="0" shapeId="0">
      <text>
        <r>
          <rPr>
            <sz val="9"/>
            <color indexed="81"/>
            <rFont val="MS P ゴシック"/>
            <family val="3"/>
            <charset val="128"/>
          </rPr>
          <t>※２</t>
        </r>
      </text>
    </comment>
  </commentList>
</comments>
</file>

<file path=xl/sharedStrings.xml><?xml version="1.0" encoding="utf-8"?>
<sst xmlns="http://schemas.openxmlformats.org/spreadsheetml/2006/main" count="447" uniqueCount="86">
  <si>
    <t>高等学校等就学支援金（家計急変支援制度）における収入要件自己確認資料</t>
    <rPh sb="0" eb="10">
      <t>コウトウガッコウトウシュウガクシエンキン</t>
    </rPh>
    <rPh sb="11" eb="19">
      <t>カケイキュウヘンシエンセイド</t>
    </rPh>
    <rPh sb="24" eb="26">
      <t>シュウニュウ</t>
    </rPh>
    <rPh sb="26" eb="28">
      <t>ヨウケン</t>
    </rPh>
    <rPh sb="28" eb="30">
      <t>ジコ</t>
    </rPh>
    <rPh sb="30" eb="32">
      <t>カクニン</t>
    </rPh>
    <rPh sb="32" eb="34">
      <t>シリョウ</t>
    </rPh>
    <phoneticPr fontId="3"/>
  </si>
  <si>
    <t>対象年度</t>
    <rPh sb="0" eb="2">
      <t>タイショウ</t>
    </rPh>
    <rPh sb="2" eb="4">
      <t>ネンド</t>
    </rPh>
    <phoneticPr fontId="3"/>
  </si>
  <si>
    <t xml:space="preserve"> へ入力すると自動計算されます。</t>
    <rPh sb="2" eb="4">
      <t>ニュウリョク</t>
    </rPh>
    <rPh sb="7" eb="9">
      <t>ジドウ</t>
    </rPh>
    <rPh sb="9" eb="11">
      <t>ケイサン</t>
    </rPh>
    <phoneticPr fontId="3"/>
  </si>
  <si>
    <t>生徒氏名</t>
    <rPh sb="0" eb="2">
      <t>セイト</t>
    </rPh>
    <rPh sb="2" eb="4">
      <t>シメイ</t>
    </rPh>
    <phoneticPr fontId="3"/>
  </si>
  <si>
    <t>○○　○○</t>
    <phoneticPr fontId="3"/>
  </si>
  <si>
    <t>生年月日</t>
    <rPh sb="0" eb="2">
      <t>セイネン</t>
    </rPh>
    <rPh sb="2" eb="4">
      <t>ガッピ</t>
    </rPh>
    <phoneticPr fontId="3"/>
  </si>
  <si>
    <t>※生徒が早生まれ（1/2～4/1生まれ）の場合で、かつ、保護者等の個人住民税情報において「16歳未満扶養者数」が１人以上いる場合については、以下の項目に「✓」を入れてください。</t>
    <rPh sb="1" eb="3">
      <t>セイト</t>
    </rPh>
    <rPh sb="4" eb="6">
      <t>ハヤウ</t>
    </rPh>
    <rPh sb="16" eb="17">
      <t>ウ</t>
    </rPh>
    <rPh sb="21" eb="23">
      <t>バアイ</t>
    </rPh>
    <rPh sb="33" eb="35">
      <t>コジン</t>
    </rPh>
    <rPh sb="35" eb="38">
      <t>ジュウミンゼイ</t>
    </rPh>
    <rPh sb="38" eb="40">
      <t>ジョウホウ</t>
    </rPh>
    <rPh sb="57" eb="58">
      <t>ニン</t>
    </rPh>
    <rPh sb="58" eb="60">
      <t>イジョウ</t>
    </rPh>
    <rPh sb="62" eb="64">
      <t>バアイ</t>
    </rPh>
    <rPh sb="70" eb="72">
      <t>イカ</t>
    </rPh>
    <rPh sb="73" eb="75">
      <t>コウモク</t>
    </rPh>
    <phoneticPr fontId="3"/>
  </si>
  <si>
    <t>年度区分</t>
    <rPh sb="0" eb="2">
      <t>ネンド</t>
    </rPh>
    <rPh sb="2" eb="4">
      <t>クブン</t>
    </rPh>
    <phoneticPr fontId="3"/>
  </si>
  <si>
    <t>保護者等①</t>
    <rPh sb="0" eb="3">
      <t>ホゴシャ</t>
    </rPh>
    <rPh sb="3" eb="4">
      <t>トウ</t>
    </rPh>
    <phoneticPr fontId="3"/>
  </si>
  <si>
    <t>保護者等②</t>
    <rPh sb="0" eb="3">
      <t>ホゴシャ</t>
    </rPh>
    <rPh sb="3" eb="4">
      <t>トウ</t>
    </rPh>
    <phoneticPr fontId="3"/>
  </si>
  <si>
    <t>✓</t>
  </si>
  <si>
    <t>（金額の単位：円）</t>
    <rPh sb="1" eb="3">
      <t>キンガク</t>
    </rPh>
    <rPh sb="4" eb="6">
      <t>タンイ</t>
    </rPh>
    <rPh sb="7" eb="8">
      <t>エン</t>
    </rPh>
    <phoneticPr fontId="3"/>
  </si>
  <si>
    <t>就学支援金
の支給月</t>
    <rPh sb="0" eb="2">
      <t>シュウガク</t>
    </rPh>
    <rPh sb="2" eb="5">
      <t>シエンキン</t>
    </rPh>
    <rPh sb="7" eb="9">
      <t>シキュウ</t>
    </rPh>
    <rPh sb="9" eb="10">
      <t>ツキ</t>
    </rPh>
    <phoneticPr fontId="8"/>
  </si>
  <si>
    <t>政令
指定
都市</t>
    <rPh sb="0" eb="2">
      <t>セイレイ</t>
    </rPh>
    <rPh sb="3" eb="5">
      <t>シテイ</t>
    </rPh>
    <rPh sb="6" eb="8">
      <t>トシ</t>
    </rPh>
    <phoneticPr fontId="8"/>
  </si>
  <si>
    <r>
      <t>保護者等①</t>
    </r>
    <r>
      <rPr>
        <b/>
        <sz val="11"/>
        <rFont val="游ゴシック"/>
        <family val="3"/>
        <charset val="128"/>
        <scheme val="minor"/>
      </rPr>
      <t>（○○　○○）</t>
    </r>
    <rPh sb="0" eb="3">
      <t>ホゴシャ</t>
    </rPh>
    <rPh sb="3" eb="4">
      <t>トウ</t>
    </rPh>
    <phoneticPr fontId="8"/>
  </si>
  <si>
    <t>通常制度</t>
    <rPh sb="0" eb="2">
      <t>ツウジョウ</t>
    </rPh>
    <rPh sb="2" eb="4">
      <t>セイド</t>
    </rPh>
    <phoneticPr fontId="8"/>
  </si>
  <si>
    <t>家計急変支援制度</t>
    <rPh sb="0" eb="2">
      <t>カケイ</t>
    </rPh>
    <rPh sb="2" eb="4">
      <t>キュウヘン</t>
    </rPh>
    <rPh sb="4" eb="6">
      <t>シエン</t>
    </rPh>
    <rPh sb="6" eb="8">
      <t>セイド</t>
    </rPh>
    <phoneticPr fontId="8"/>
  </si>
  <si>
    <t>算定基準額
or算定基準額に相当
する額</t>
    <phoneticPr fontId="3"/>
  </si>
  <si>
    <t>ケース１</t>
    <phoneticPr fontId="3"/>
  </si>
  <si>
    <t>ケース２</t>
  </si>
  <si>
    <t>ケース３</t>
  </si>
  <si>
    <t>ケース４</t>
  </si>
  <si>
    <t>市町村民税
課税標準額</t>
    <rPh sb="6" eb="8">
      <t>カゼイ</t>
    </rPh>
    <rPh sb="8" eb="10">
      <t>ヒョウジュン</t>
    </rPh>
    <rPh sb="10" eb="11">
      <t>ガク</t>
    </rPh>
    <phoneticPr fontId="8"/>
  </si>
  <si>
    <t>早生まれ
控除額</t>
    <rPh sb="0" eb="2">
      <t>ハヤウ</t>
    </rPh>
    <rPh sb="5" eb="7">
      <t>コウジョ</t>
    </rPh>
    <rPh sb="7" eb="8">
      <t>ガク</t>
    </rPh>
    <phoneticPr fontId="3"/>
  </si>
  <si>
    <t>市町村民税
調整控除の額</t>
    <rPh sb="6" eb="8">
      <t>チョウセイ</t>
    </rPh>
    <rPh sb="8" eb="10">
      <t>コウジョ</t>
    </rPh>
    <rPh sb="11" eb="12">
      <t>ガク</t>
    </rPh>
    <phoneticPr fontId="8"/>
  </si>
  <si>
    <t>政令
指定
都市
係数</t>
    <rPh sb="0" eb="2">
      <t>セイレイ</t>
    </rPh>
    <rPh sb="3" eb="5">
      <t>シテイ</t>
    </rPh>
    <rPh sb="6" eb="8">
      <t>トシ</t>
    </rPh>
    <rPh sb="9" eb="11">
      <t>ケイスウ</t>
    </rPh>
    <phoneticPr fontId="3"/>
  </si>
  <si>
    <t>算定基準額(百円未満切捨て)</t>
    <rPh sb="0" eb="2">
      <t>サンテイ</t>
    </rPh>
    <rPh sb="2" eb="4">
      <t>キジュン</t>
    </rPh>
    <rPh sb="4" eb="5">
      <t>ガク</t>
    </rPh>
    <rPh sb="6" eb="7">
      <t>ヒャク</t>
    </rPh>
    <rPh sb="7" eb="8">
      <t>エン</t>
    </rPh>
    <rPh sb="8" eb="10">
      <t>ミマン</t>
    </rPh>
    <rPh sb="10" eb="12">
      <t>キリス</t>
    </rPh>
    <phoneticPr fontId="8"/>
  </si>
  <si>
    <t>家計急変該当有無</t>
    <rPh sb="0" eb="2">
      <t>カケイ</t>
    </rPh>
    <rPh sb="2" eb="4">
      <t>キュウヘン</t>
    </rPh>
    <rPh sb="4" eb="6">
      <t>ガイトウ</t>
    </rPh>
    <rPh sb="6" eb="8">
      <t>ウム</t>
    </rPh>
    <phoneticPr fontId="3"/>
  </si>
  <si>
    <t>合計所得金額に相当する額</t>
    <rPh sb="0" eb="2">
      <t>ゴウケイ</t>
    </rPh>
    <rPh sb="2" eb="4">
      <t>ショトク</t>
    </rPh>
    <rPh sb="4" eb="6">
      <t>キンガク</t>
    </rPh>
    <rPh sb="7" eb="9">
      <t>ソウトウ</t>
    </rPh>
    <rPh sb="11" eb="12">
      <t>ガク</t>
    </rPh>
    <phoneticPr fontId="8"/>
  </si>
  <si>
    <t>所得控除の額に相当する額</t>
    <rPh sb="0" eb="2">
      <t>ショトク</t>
    </rPh>
    <rPh sb="2" eb="4">
      <t>コウジョ</t>
    </rPh>
    <rPh sb="5" eb="6">
      <t>ガク</t>
    </rPh>
    <rPh sb="7" eb="9">
      <t>ソウトウ</t>
    </rPh>
    <rPh sb="11" eb="12">
      <t>ガク</t>
    </rPh>
    <phoneticPr fontId="8"/>
  </si>
  <si>
    <t>市町村民税課税標準額に相当する額</t>
    <rPh sb="5" eb="7">
      <t>カゼイ</t>
    </rPh>
    <rPh sb="7" eb="9">
      <t>ヒョウジュン</t>
    </rPh>
    <rPh sb="9" eb="10">
      <t>ガク</t>
    </rPh>
    <rPh sb="11" eb="13">
      <t>ソウトウ</t>
    </rPh>
    <rPh sb="15" eb="16">
      <t>ガク</t>
    </rPh>
    <phoneticPr fontId="8"/>
  </si>
  <si>
    <t>市町村民税
調整控除の額に相当する額</t>
    <rPh sb="6" eb="8">
      <t>チョウセイ</t>
    </rPh>
    <rPh sb="8" eb="10">
      <t>コウジョ</t>
    </rPh>
    <rPh sb="11" eb="12">
      <t>ガク</t>
    </rPh>
    <rPh sb="13" eb="15">
      <t>ソウトウ</t>
    </rPh>
    <rPh sb="17" eb="18">
      <t>ガク</t>
    </rPh>
    <phoneticPr fontId="8"/>
  </si>
  <si>
    <t>算定基準額に相当する額(百円未満切捨て)</t>
    <rPh sb="0" eb="2">
      <t>サンテイ</t>
    </rPh>
    <rPh sb="2" eb="4">
      <t>キジュン</t>
    </rPh>
    <rPh sb="4" eb="5">
      <t>ガク</t>
    </rPh>
    <phoneticPr fontId="8"/>
  </si>
  <si>
    <t>通常</t>
    <rPh sb="0" eb="2">
      <t>ツウジョウ</t>
    </rPh>
    <phoneticPr fontId="3"/>
  </si>
  <si>
    <t>家計急変</t>
    <rPh sb="0" eb="2">
      <t>カケイ</t>
    </rPh>
    <rPh sb="2" eb="4">
      <t>キュウヘン</t>
    </rPh>
    <phoneticPr fontId="3"/>
  </si>
  <si>
    <t>所得控除合計額(A)</t>
    <phoneticPr fontId="3"/>
  </si>
  <si>
    <t>総所得金額等(B1)</t>
    <phoneticPr fontId="3"/>
  </si>
  <si>
    <t>市町村民税課税標準額(B2)</t>
    <phoneticPr fontId="3"/>
  </si>
  <si>
    <t>※以下、課税年度情報</t>
    <rPh sb="1" eb="3">
      <t>イカ</t>
    </rPh>
    <rPh sb="4" eb="6">
      <t>カゼイ</t>
    </rPh>
    <rPh sb="6" eb="8">
      <t>ネンド</t>
    </rPh>
    <rPh sb="8" eb="10">
      <t>ジョウホウ</t>
    </rPh>
    <phoneticPr fontId="3"/>
  </si>
  <si>
    <t>〃</t>
    <phoneticPr fontId="3"/>
  </si>
  <si>
    <r>
      <t>保護者等②</t>
    </r>
    <r>
      <rPr>
        <b/>
        <sz val="11"/>
        <rFont val="游ゴシック"/>
        <family val="3"/>
        <charset val="128"/>
        <scheme val="minor"/>
      </rPr>
      <t>（○○　○○）</t>
    </r>
    <phoneticPr fontId="3"/>
  </si>
  <si>
    <t>保護者等①、②の合算</t>
    <rPh sb="0" eb="3">
      <t>ホゴシャ</t>
    </rPh>
    <rPh sb="3" eb="4">
      <t>トウ</t>
    </rPh>
    <rPh sb="8" eb="10">
      <t>ガッサン</t>
    </rPh>
    <phoneticPr fontId="3"/>
  </si>
  <si>
    <t>算定基準額</t>
    <phoneticPr fontId="3"/>
  </si>
  <si>
    <t>算定基準額or算定基準額に相当する額</t>
    <phoneticPr fontId="3"/>
  </si>
  <si>
    <t>所得控除合計額(A)</t>
  </si>
  <si>
    <t>総所得金額等(B1)</t>
  </si>
  <si>
    <t>市町村民税課税標準額(B2)</t>
  </si>
  <si>
    <t>✓</t>
    <phoneticPr fontId="3"/>
  </si>
  <si>
    <t>４～６</t>
    <phoneticPr fontId="3"/>
  </si>
  <si>
    <t>７～翌６</t>
    <rPh sb="2" eb="3">
      <t>ヨク</t>
    </rPh>
    <phoneticPr fontId="3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</si>
  <si>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</si>
  <si>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</si>
  <si>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</si>
  <si>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</si>
  <si>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</si>
  <si>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</si>
  <si>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</si>
  <si>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</si>
  <si>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</si>
  <si>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</si>
  <si>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</si>
  <si>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</si>
  <si>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</si>
  <si>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</si>
  <si>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</si>
  <si>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</si>
  <si>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4～6</t>
    <phoneticPr fontId="3"/>
  </si>
  <si>
    <t>7～翌6</t>
    <rPh sb="2" eb="3">
      <t>ヨク</t>
    </rPh>
    <phoneticPr fontId="3"/>
  </si>
  <si>
    <t>H18</t>
    <phoneticPr fontId="3"/>
  </si>
  <si>
    <t>H19</t>
    <phoneticPr fontId="3"/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</si>
  <si>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</si>
  <si>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</si>
  <si>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</si>
  <si>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</si>
  <si>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</si>
  <si>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</si>
  <si>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</si>
  <si>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</si>
  <si>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</si>
  <si>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</si>
  <si>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</si>
  <si>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R1/H31</t>
    <phoneticPr fontId="3"/>
  </si>
  <si>
    <t>R2</t>
    <phoneticPr fontId="3"/>
  </si>
  <si>
    <t>R3</t>
    <phoneticPr fontId="3"/>
  </si>
  <si>
    <t>生徒の
早生まれ
控除の
該当有無</t>
    <rPh sb="0" eb="2">
      <t>セイト</t>
    </rPh>
    <rPh sb="4" eb="6">
      <t>ハヤウ</t>
    </rPh>
    <rPh sb="9" eb="11">
      <t>コウジョ</t>
    </rPh>
    <rPh sb="13" eb="15">
      <t>ガイトウ</t>
    </rPh>
    <rPh sb="15" eb="17">
      <t>ウム</t>
    </rPh>
    <phoneticPr fontId="3"/>
  </si>
  <si>
    <t>家計急変該当有無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</si>
</sst>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General&quot;年度&quot;"/>
    <numFmt numFmtId="177" formatCode="yyyy&quot;年&quot;m&quot;月&quot;;@"/>
    <numFmt numFmtId="178" formatCode="#,##0;&quot;▲ &quot;#,##0"/>
    <numFmt numFmtId="179" formatCode="&quot;令&quot;&quot;和&quot;#&quot;年&quot;"/>
    <numFmt numFmtId="180" formatCode="General&quot;年&quot;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3333FF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/>
      <top style="thin">
        <color indexed="64"/>
      </top>
      <bottom style="double">
        <color rgb="FFFF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rgb="FFFF0000"/>
      </bottom>
      <diagonal/>
    </border>
    <border>
      <left/>
      <right/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/>
      <top style="double">
        <color rgb="FFFF0000"/>
      </top>
      <bottom style="thin">
        <color indexed="64"/>
      </bottom>
      <diagonal/>
    </border>
    <border>
      <left/>
      <right/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rgb="FFFF0000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double">
        <color rgb="FFFF0000"/>
      </bottom>
      <diagonal/>
    </border>
    <border>
      <left style="thick">
        <color rgb="FFFF0000"/>
      </left>
      <right style="thick">
        <color rgb="FFFF0000"/>
      </right>
      <top style="double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center" shrinkToFit="1"/>
    </xf>
    <xf numFmtId="176" fontId="5" fillId="0" borderId="2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>
      <alignment vertical="center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14" fontId="5" fillId="0" borderId="5" xfId="0" applyNumberFormat="1" applyFont="1" applyBorder="1" applyAlignment="1" applyProtection="1">
      <alignment horizontal="center" vertical="center" shrinkToFit="1"/>
      <protection locked="0"/>
    </xf>
    <xf numFmtId="14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7" xfId="0" applyFont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2" borderId="6" xfId="0" applyFont="1" applyFill="1" applyBorder="1" applyAlignment="1">
      <alignment horizontal="center" vertical="center" shrinkToFit="1"/>
    </xf>
    <xf numFmtId="177" fontId="4" fillId="2" borderId="1" xfId="0" applyNumberFormat="1" applyFont="1" applyFill="1" applyBorder="1" applyAlignment="1">
      <alignment horizontal="right" vertical="center" shrinkToFit="1"/>
    </xf>
    <xf numFmtId="178" fontId="5" fillId="2" borderId="16" xfId="0" applyNumberFormat="1" applyFont="1" applyFill="1" applyBorder="1" applyAlignment="1" applyProtection="1">
      <alignment horizontal="center" vertical="center" shrinkToFit="1"/>
      <protection locked="0"/>
    </xf>
    <xf numFmtId="178" fontId="5" fillId="2" borderId="17" xfId="0" applyNumberFormat="1" applyFont="1" applyFill="1" applyBorder="1" applyAlignment="1" applyProtection="1">
      <alignment horizontal="right" vertical="center" shrinkToFit="1"/>
      <protection locked="0"/>
    </xf>
    <xf numFmtId="178" fontId="4" fillId="2" borderId="14" xfId="0" applyNumberFormat="1" applyFont="1" applyFill="1" applyBorder="1" applyAlignment="1">
      <alignment horizontal="right" vertical="center" shrinkToFit="1"/>
    </xf>
    <xf numFmtId="178" fontId="5" fillId="2" borderId="3" xfId="0" applyNumberFormat="1" applyFont="1" applyFill="1" applyBorder="1" applyAlignment="1" applyProtection="1">
      <alignment horizontal="right" vertical="center" shrinkToFit="1"/>
      <protection locked="0"/>
    </xf>
    <xf numFmtId="12" fontId="4" fillId="2" borderId="15" xfId="0" applyNumberFormat="1" applyFont="1" applyFill="1" applyBorder="1" applyAlignment="1">
      <alignment horizontal="right" vertical="center" shrinkToFit="1"/>
    </xf>
    <xf numFmtId="178" fontId="4" fillId="2" borderId="1" xfId="0" applyNumberFormat="1" applyFont="1" applyFill="1" applyBorder="1" applyAlignment="1">
      <alignment horizontal="right" vertical="center" shrinkToFit="1"/>
    </xf>
    <xf numFmtId="178" fontId="5" fillId="2" borderId="18" xfId="0" applyNumberFormat="1" applyFont="1" applyFill="1" applyBorder="1" applyAlignment="1" applyProtection="1">
      <alignment horizontal="center" vertical="center" shrinkToFit="1"/>
      <protection locked="0"/>
    </xf>
    <xf numFmtId="178" fontId="5" fillId="2" borderId="19" xfId="0" applyNumberFormat="1" applyFont="1" applyFill="1" applyBorder="1" applyAlignment="1" applyProtection="1">
      <alignment horizontal="right" vertical="center" shrinkToFit="1"/>
      <protection locked="0"/>
    </xf>
    <xf numFmtId="178" fontId="5" fillId="2" borderId="20" xfId="0" applyNumberFormat="1" applyFont="1" applyFill="1" applyBorder="1" applyAlignment="1" applyProtection="1">
      <alignment horizontal="right" vertical="center" shrinkToFit="1"/>
      <protection locked="0"/>
    </xf>
    <xf numFmtId="178" fontId="5" fillId="2" borderId="21" xfId="0" applyNumberFormat="1" applyFont="1" applyFill="1" applyBorder="1" applyAlignment="1" applyProtection="1">
      <alignment horizontal="right" vertical="center" shrinkToFit="1"/>
      <protection locked="0"/>
    </xf>
    <xf numFmtId="178" fontId="4" fillId="2" borderId="15" xfId="0" applyNumberFormat="1" applyFont="1" applyFill="1" applyBorder="1" applyAlignment="1">
      <alignment horizontal="right" vertical="center" shrinkToFit="1"/>
    </xf>
    <xf numFmtId="178" fontId="4" fillId="2" borderId="6" xfId="0" applyNumberFormat="1" applyFont="1" applyFill="1" applyBorder="1" applyAlignment="1">
      <alignment horizontal="right" vertical="center" shrinkToFit="1"/>
    </xf>
    <xf numFmtId="12" fontId="4" fillId="2" borderId="6" xfId="0" applyNumberFormat="1" applyFont="1" applyFill="1" applyBorder="1" applyAlignment="1">
      <alignment horizontal="right" vertical="center" shrinkToFit="1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178" fontId="4" fillId="0" borderId="6" xfId="0" applyNumberFormat="1" applyFont="1" applyBorder="1">
      <alignment vertical="center"/>
    </xf>
    <xf numFmtId="177" fontId="4" fillId="2" borderId="6" xfId="0" applyNumberFormat="1" applyFont="1" applyFill="1" applyBorder="1" applyAlignment="1">
      <alignment horizontal="right" vertical="center" shrinkToFit="1"/>
    </xf>
    <xf numFmtId="178" fontId="4" fillId="2" borderId="8" xfId="0" applyNumberFormat="1" applyFont="1" applyFill="1" applyBorder="1" applyAlignment="1">
      <alignment horizontal="center" vertical="center" shrinkToFit="1"/>
    </xf>
    <xf numFmtId="178" fontId="4" fillId="2" borderId="8" xfId="0" applyNumberFormat="1" applyFont="1" applyFill="1" applyBorder="1" applyAlignment="1">
      <alignment horizontal="right" vertical="center" shrinkToFit="1"/>
    </xf>
    <xf numFmtId="178" fontId="5" fillId="2" borderId="22" xfId="0" applyNumberFormat="1" applyFont="1" applyFill="1" applyBorder="1" applyAlignment="1" applyProtection="1">
      <alignment horizontal="center" vertical="center" shrinkToFit="1"/>
      <protection locked="0"/>
    </xf>
    <xf numFmtId="178" fontId="5" fillId="2" borderId="23" xfId="0" applyNumberFormat="1" applyFont="1" applyFill="1" applyBorder="1" applyAlignment="1" applyProtection="1">
      <alignment horizontal="right" vertical="center" shrinkToFit="1"/>
      <protection locked="0"/>
    </xf>
    <xf numFmtId="178" fontId="9" fillId="2" borderId="8" xfId="0" applyNumberFormat="1" applyFont="1" applyFill="1" applyBorder="1" applyAlignment="1">
      <alignment horizontal="right" vertical="center" shrinkToFit="1"/>
    </xf>
    <xf numFmtId="0" fontId="4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right" vertical="center"/>
    </xf>
    <xf numFmtId="0" fontId="4" fillId="0" borderId="24" xfId="0" applyFont="1" applyBorder="1">
      <alignment vertical="center"/>
    </xf>
    <xf numFmtId="0" fontId="4" fillId="2" borderId="25" xfId="0" applyFont="1" applyFill="1" applyBorder="1" applyAlignment="1">
      <alignment horizontal="center" vertical="center" shrinkToFit="1"/>
    </xf>
    <xf numFmtId="177" fontId="4" fillId="2" borderId="25" xfId="0" applyNumberFormat="1" applyFont="1" applyFill="1" applyBorder="1" applyAlignment="1">
      <alignment horizontal="right" vertical="center" shrinkToFit="1"/>
    </xf>
    <xf numFmtId="178" fontId="4" fillId="2" borderId="7" xfId="0" applyNumberFormat="1" applyFont="1" applyFill="1" applyBorder="1" applyAlignment="1">
      <alignment horizontal="center" vertical="center" shrinkToFit="1"/>
    </xf>
    <xf numFmtId="178" fontId="4" fillId="2" borderId="7" xfId="0" applyNumberFormat="1" applyFont="1" applyFill="1" applyBorder="1" applyAlignment="1">
      <alignment horizontal="right" vertical="center" shrinkToFit="1"/>
    </xf>
    <xf numFmtId="178" fontId="4" fillId="2" borderId="25" xfId="0" applyNumberFormat="1" applyFont="1" applyFill="1" applyBorder="1" applyAlignment="1">
      <alignment horizontal="right" vertical="center" shrinkToFit="1"/>
    </xf>
    <xf numFmtId="12" fontId="4" fillId="2" borderId="25" xfId="0" applyNumberFormat="1" applyFont="1" applyFill="1" applyBorder="1" applyAlignment="1">
      <alignment horizontal="right" vertical="center" shrinkToFit="1"/>
    </xf>
    <xf numFmtId="178" fontId="4" fillId="2" borderId="26" xfId="0" applyNumberFormat="1" applyFont="1" applyFill="1" applyBorder="1" applyAlignment="1">
      <alignment horizontal="right" vertical="center" shrinkToFit="1"/>
    </xf>
    <xf numFmtId="178" fontId="5" fillId="2" borderId="27" xfId="0" applyNumberFormat="1" applyFont="1" applyFill="1" applyBorder="1" applyAlignment="1" applyProtection="1">
      <alignment horizontal="center" vertical="center" shrinkToFit="1"/>
      <protection locked="0"/>
    </xf>
    <xf numFmtId="178" fontId="5" fillId="2" borderId="28" xfId="0" applyNumberFormat="1" applyFont="1" applyFill="1" applyBorder="1" applyAlignment="1" applyProtection="1">
      <alignment horizontal="right" vertical="center" shrinkToFit="1"/>
      <protection locked="0"/>
    </xf>
    <xf numFmtId="178" fontId="4" fillId="2" borderId="29" xfId="0" applyNumberFormat="1" applyFont="1" applyFill="1" applyBorder="1" applyAlignment="1">
      <alignment horizontal="right" vertical="center" shrinkToFit="1"/>
    </xf>
    <xf numFmtId="178" fontId="9" fillId="2" borderId="7" xfId="0" applyNumberFormat="1" applyFont="1" applyFill="1" applyBorder="1" applyAlignment="1">
      <alignment horizontal="right" vertical="center" shrinkToFit="1"/>
    </xf>
    <xf numFmtId="178" fontId="4" fillId="2" borderId="30" xfId="0" applyNumberFormat="1" applyFont="1" applyFill="1" applyBorder="1" applyAlignment="1">
      <alignment horizontal="right" vertical="center" shrinkToFit="1"/>
    </xf>
    <xf numFmtId="0" fontId="4" fillId="2" borderId="24" xfId="0" applyFont="1" applyFill="1" applyBorder="1">
      <alignment vertical="center"/>
    </xf>
    <xf numFmtId="0" fontId="4" fillId="2" borderId="24" xfId="0" applyFont="1" applyFill="1" applyBorder="1" applyAlignment="1">
      <alignment horizontal="left" vertical="center" indent="1"/>
    </xf>
    <xf numFmtId="0" fontId="4" fillId="2" borderId="24" xfId="0" applyFont="1" applyFill="1" applyBorder="1" applyAlignment="1">
      <alignment horizontal="right" vertical="center"/>
    </xf>
    <xf numFmtId="0" fontId="4" fillId="2" borderId="31" xfId="0" applyFont="1" applyFill="1" applyBorder="1" applyAlignment="1">
      <alignment horizontal="right" vertical="center"/>
    </xf>
    <xf numFmtId="0" fontId="4" fillId="0" borderId="32" xfId="0" applyFont="1" applyBorder="1">
      <alignment vertical="center"/>
    </xf>
    <xf numFmtId="0" fontId="4" fillId="0" borderId="33" xfId="0" applyFont="1" applyBorder="1" applyAlignment="1">
      <alignment horizontal="center" vertical="center" shrinkToFit="1"/>
    </xf>
    <xf numFmtId="177" fontId="4" fillId="0" borderId="34" xfId="0" applyNumberFormat="1" applyFont="1" applyBorder="1" applyAlignment="1">
      <alignment horizontal="right" vertical="center" shrinkToFit="1"/>
    </xf>
    <xf numFmtId="178" fontId="5" fillId="0" borderId="16" xfId="0" applyNumberFormat="1" applyFont="1" applyBorder="1" applyAlignment="1" applyProtection="1">
      <alignment horizontal="center" vertical="center" shrinkToFit="1"/>
      <protection locked="0"/>
    </xf>
    <xf numFmtId="178" fontId="5" fillId="0" borderId="17" xfId="0" applyNumberFormat="1" applyFont="1" applyBorder="1" applyAlignment="1" applyProtection="1">
      <alignment horizontal="right" vertical="center" shrinkToFit="1"/>
      <protection locked="0"/>
    </xf>
    <xf numFmtId="178" fontId="4" fillId="0" borderId="35" xfId="0" applyNumberFormat="1" applyFont="1" applyBorder="1" applyAlignment="1">
      <alignment horizontal="right" vertical="center" shrinkToFit="1"/>
    </xf>
    <xf numFmtId="178" fontId="5" fillId="0" borderId="3" xfId="0" applyNumberFormat="1" applyFont="1" applyBorder="1" applyAlignment="1" applyProtection="1">
      <alignment horizontal="right" vertical="center" shrinkToFit="1"/>
      <protection locked="0"/>
    </xf>
    <xf numFmtId="12" fontId="4" fillId="0" borderId="36" xfId="0" applyNumberFormat="1" applyFont="1" applyBorder="1" applyAlignment="1">
      <alignment horizontal="right" vertical="center" shrinkToFit="1"/>
    </xf>
    <xf numFmtId="178" fontId="4" fillId="0" borderId="34" xfId="0" applyNumberFormat="1" applyFont="1" applyBorder="1" applyAlignment="1">
      <alignment horizontal="right" vertical="center" shrinkToFit="1"/>
    </xf>
    <xf numFmtId="178" fontId="5" fillId="0" borderId="37" xfId="0" applyNumberFormat="1" applyFont="1" applyBorder="1" applyAlignment="1" applyProtection="1">
      <alignment horizontal="center" vertical="center" shrinkToFit="1"/>
      <protection locked="0"/>
    </xf>
    <xf numFmtId="178" fontId="5" fillId="0" borderId="38" xfId="0" applyNumberFormat="1" applyFont="1" applyBorder="1" applyAlignment="1" applyProtection="1">
      <alignment horizontal="right" vertical="center" shrinkToFit="1"/>
      <protection locked="0"/>
    </xf>
    <xf numFmtId="178" fontId="5" fillId="0" borderId="20" xfId="0" applyNumberFormat="1" applyFont="1" applyBorder="1" applyAlignment="1" applyProtection="1">
      <alignment horizontal="right" vertical="center" shrinkToFit="1"/>
      <protection locked="0"/>
    </xf>
    <xf numFmtId="178" fontId="5" fillId="0" borderId="21" xfId="0" applyNumberFormat="1" applyFont="1" applyBorder="1" applyAlignment="1" applyProtection="1">
      <alignment horizontal="right" vertical="center" shrinkToFit="1"/>
      <protection locked="0"/>
    </xf>
    <xf numFmtId="178" fontId="4" fillId="0" borderId="36" xfId="0" applyNumberFormat="1" applyFont="1" applyBorder="1" applyAlignment="1">
      <alignment horizontal="right" vertical="center" shrinkToFit="1"/>
    </xf>
    <xf numFmtId="178" fontId="4" fillId="0" borderId="33" xfId="0" applyNumberFormat="1" applyFont="1" applyBorder="1" applyAlignment="1">
      <alignment horizontal="right" vertical="center" shrinkToFit="1"/>
    </xf>
    <xf numFmtId="12" fontId="4" fillId="0" borderId="33" xfId="0" applyNumberFormat="1" applyFont="1" applyBorder="1" applyAlignment="1">
      <alignment horizontal="right" vertical="center" shrinkToFit="1"/>
    </xf>
    <xf numFmtId="0" fontId="4" fillId="0" borderId="32" xfId="0" applyFont="1" applyBorder="1" applyAlignment="1">
      <alignment horizontal="left" vertical="center"/>
    </xf>
    <xf numFmtId="0" fontId="4" fillId="0" borderId="32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right" vertical="center" shrinkToFit="1"/>
    </xf>
    <xf numFmtId="178" fontId="4" fillId="0" borderId="8" xfId="0" applyNumberFormat="1" applyFont="1" applyBorder="1" applyAlignment="1">
      <alignment horizontal="center" vertical="center" shrinkToFit="1"/>
    </xf>
    <xf numFmtId="178" fontId="4" fillId="0" borderId="8" xfId="0" applyNumberFormat="1" applyFont="1" applyBorder="1" applyAlignment="1">
      <alignment horizontal="right" vertical="center" shrinkToFit="1"/>
    </xf>
    <xf numFmtId="178" fontId="4" fillId="0" borderId="6" xfId="0" applyNumberFormat="1" applyFont="1" applyBorder="1" applyAlignment="1">
      <alignment horizontal="right" vertical="center" shrinkToFit="1"/>
    </xf>
    <xf numFmtId="12" fontId="4" fillId="0" borderId="6" xfId="0" applyNumberFormat="1" applyFont="1" applyBorder="1" applyAlignment="1">
      <alignment horizontal="right" vertical="center" shrinkToFit="1"/>
    </xf>
    <xf numFmtId="178" fontId="4" fillId="0" borderId="1" xfId="0" applyNumberFormat="1" applyFont="1" applyBorder="1" applyAlignment="1">
      <alignment horizontal="right" vertical="center" shrinkToFit="1"/>
    </xf>
    <xf numFmtId="178" fontId="5" fillId="0" borderId="22" xfId="0" applyNumberFormat="1" applyFont="1" applyBorder="1" applyAlignment="1" applyProtection="1">
      <alignment horizontal="center" vertical="center" shrinkToFit="1"/>
      <protection locked="0"/>
    </xf>
    <xf numFmtId="178" fontId="5" fillId="0" borderId="23" xfId="0" applyNumberFormat="1" applyFont="1" applyBorder="1" applyAlignment="1" applyProtection="1">
      <alignment horizontal="right" vertical="center" shrinkToFit="1"/>
      <protection locked="0"/>
    </xf>
    <xf numFmtId="178" fontId="4" fillId="0" borderId="14" xfId="0" applyNumberFormat="1" applyFont="1" applyBorder="1" applyAlignment="1">
      <alignment horizontal="right" vertical="center" shrinkToFit="1"/>
    </xf>
    <xf numFmtId="178" fontId="9" fillId="0" borderId="6" xfId="0" applyNumberFormat="1" applyFont="1" applyBorder="1" applyAlignment="1">
      <alignment horizontal="right" vertical="center" shrinkToFit="1"/>
    </xf>
    <xf numFmtId="178" fontId="4" fillId="0" borderId="15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center" indent="1"/>
    </xf>
    <xf numFmtId="178" fontId="4" fillId="0" borderId="6" xfId="0" applyNumberFormat="1" applyFont="1" applyBorder="1" applyAlignment="1">
      <alignment horizontal="center" vertical="center" shrinkToFit="1"/>
    </xf>
    <xf numFmtId="178" fontId="5" fillId="0" borderId="39" xfId="0" applyNumberFormat="1" applyFont="1" applyBorder="1" applyAlignment="1" applyProtection="1">
      <alignment horizontal="center" vertical="center" shrinkToFit="1"/>
      <protection locked="0"/>
    </xf>
    <xf numFmtId="178" fontId="5" fillId="0" borderId="40" xfId="0" applyNumberFormat="1" applyFont="1" applyBorder="1" applyAlignment="1" applyProtection="1">
      <alignment horizontal="right" vertical="center" shrinkToFit="1"/>
      <protection locked="0"/>
    </xf>
    <xf numFmtId="178" fontId="5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>
      <alignment horizontal="right" vertical="center" shrinkToFit="1"/>
    </xf>
    <xf numFmtId="178" fontId="4" fillId="2" borderId="43" xfId="0" applyNumberFormat="1" applyFont="1" applyFill="1" applyBorder="1" applyAlignment="1">
      <alignment horizontal="right" vertical="center" shrinkToFit="1"/>
    </xf>
    <xf numFmtId="0" fontId="4" fillId="2" borderId="0" xfId="0" applyFont="1" applyFill="1" applyAlignment="1">
      <alignment vertical="center" shrinkToFit="1"/>
    </xf>
    <xf numFmtId="0" fontId="4" fillId="2" borderId="24" xfId="0" applyFont="1" applyFill="1" applyBorder="1" applyAlignment="1">
      <alignment horizontal="right" vertical="center" shrinkToFit="1"/>
    </xf>
    <xf numFmtId="178" fontId="4" fillId="2" borderId="44" xfId="0" applyNumberFormat="1" applyFont="1" applyFill="1" applyBorder="1" applyAlignment="1">
      <alignment horizontal="right" vertical="center" shrinkToFit="1"/>
    </xf>
    <xf numFmtId="0" fontId="4" fillId="2" borderId="24" xfId="0" applyFont="1" applyFill="1" applyBorder="1" applyAlignment="1">
      <alignment vertical="center" shrinkToFit="1"/>
    </xf>
    <xf numFmtId="0" fontId="4" fillId="2" borderId="31" xfId="0" applyFont="1" applyFill="1" applyBorder="1" applyAlignment="1">
      <alignment vertical="center" shrinkToFit="1"/>
    </xf>
    <xf numFmtId="178" fontId="5" fillId="0" borderId="20" xfId="0" applyNumberFormat="1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>
      <alignment horizontal="right" vertical="center" shrinkToFit="1"/>
    </xf>
    <xf numFmtId="178" fontId="4" fillId="0" borderId="45" xfId="0" applyNumberFormat="1" applyFont="1" applyBorder="1" applyAlignment="1">
      <alignment horizontal="right" vertical="center" shrinkToFit="1"/>
    </xf>
    <xf numFmtId="0" fontId="4" fillId="0" borderId="32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178" fontId="4" fillId="0" borderId="43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178" fontId="4" fillId="0" borderId="46" xfId="0" applyNumberFormat="1" applyFont="1" applyBorder="1" applyAlignment="1">
      <alignment horizontal="right" vertical="center" shrinkToFit="1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0" fontId="0" fillId="3" borderId="6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0" xfId="0" applyFill="1">
      <alignment vertical="center"/>
    </xf>
    <xf numFmtId="58" fontId="0" fillId="3" borderId="6" xfId="0" applyNumberFormat="1" applyFill="1" applyBorder="1" applyAlignment="1">
      <alignment horizontal="center" vertical="center"/>
    </xf>
    <xf numFmtId="179" fontId="0" fillId="3" borderId="6" xfId="0" applyNumberFormat="1" applyFill="1" applyBorder="1">
      <alignment vertical="center"/>
    </xf>
    <xf numFmtId="180" fontId="0" fillId="3" borderId="6" xfId="0" applyNumberFormat="1" applyFill="1" applyBorder="1">
      <alignment vertical="center"/>
    </xf>
    <xf numFmtId="14" fontId="0" fillId="3" borderId="6" xfId="0" applyNumberFormat="1" applyFill="1" applyBorder="1">
      <alignment vertical="center"/>
    </xf>
    <xf numFmtId="0" fontId="5" fillId="3" borderId="0" xfId="0" applyFont="1" applyFill="1">
      <alignment vertical="center"/>
    </xf>
    <xf numFmtId="14" fontId="0" fillId="3" borderId="47" xfId="0" applyNumberFormat="1" applyFill="1" applyBorder="1">
      <alignment vertical="center"/>
    </xf>
    <xf numFmtId="176" fontId="0" fillId="3" borderId="0" xfId="0" applyNumberFormat="1" applyFill="1">
      <alignment vertical="center"/>
    </xf>
    <xf numFmtId="0" fontId="4" fillId="0" borderId="7" xfId="0" applyFont="1" applyBorder="1" applyAlignment="1">
      <alignment horizontal="center" vertical="center"/>
    </xf>
    <xf numFmtId="14" fontId="4" fillId="0" borderId="0" xfId="0" applyNumberFormat="1" applyFont="1" applyAlignment="1" applyProtection="1">
      <alignment horizontal="left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9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571500</xdr:colOff>
      <xdr:row>24</xdr:row>
      <xdr:rowOff>180974</xdr:rowOff>
    </xdr:from>
    <xdr:to>
      <xdr:col>24</xdr:col>
      <xdr:colOff>1032509</xdr:colOff>
      <xdr:row>29</xdr:row>
      <xdr:rowOff>163829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C486AF-511F-45DB-9A4C-A5BFCCD1CBAF}"/>
            </a:ext>
          </a:extLst>
        </xdr:cNvPr>
        <xdr:cNvSpPr txBox="1"/>
      </xdr:nvSpPr>
      <xdr:spPr>
        <a:xfrm>
          <a:off x="15849600" y="6924674"/>
          <a:ext cx="2099309" cy="118300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重要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この項目の金額が「</a:t>
          </a:r>
          <a:r>
            <a:rPr kumimoji="1" lang="en-US" altLang="ja-JP" sz="1100">
              <a:solidFill>
                <a:srgbClr val="FF0000"/>
              </a:solidFill>
            </a:rPr>
            <a:t>154,500</a:t>
          </a:r>
          <a:r>
            <a:rPr kumimoji="1" lang="ja-JP" altLang="en-US" sz="1100">
              <a:solidFill>
                <a:srgbClr val="FF0000"/>
              </a:solidFill>
            </a:rPr>
            <a:t>円以上」に回復した場合は、家計急変支援が終了となります。</a:t>
          </a:r>
        </a:p>
      </xdr:txBody>
    </xdr:sp>
    <xdr:clientData/>
  </xdr:twoCellAnchor>
  <xdr:twoCellAnchor>
    <xdr:from>
      <xdr:col>24</xdr:col>
      <xdr:colOff>9525</xdr:colOff>
      <xdr:row>29</xdr:row>
      <xdr:rowOff>161925</xdr:rowOff>
    </xdr:from>
    <xdr:to>
      <xdr:col>24</xdr:col>
      <xdr:colOff>342900</xdr:colOff>
      <xdr:row>31</xdr:row>
      <xdr:rowOff>38100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6346435-D73D-4B98-8E9B-B0FA90CB42C6}"/>
            </a:ext>
          </a:extLst>
        </xdr:cNvPr>
        <xdr:cNvCxnSpPr/>
      </xdr:nvCxnSpPr>
      <xdr:spPr>
        <a:xfrm flipH="1">
          <a:off x="16925925" y="8105775"/>
          <a:ext cx="333375" cy="35242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352426</xdr:colOff>
      <xdr:row>0</xdr:row>
      <xdr:rowOff>48169</xdr:rowOff>
    </xdr:from>
    <xdr:to>
      <xdr:col>24</xdr:col>
      <xdr:colOff>1087756</xdr:colOff>
      <xdr:row>0</xdr:row>
      <xdr:rowOff>537754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DBB89FC-BA80-467B-9BDD-0EC701FAA4E7}"/>
            </a:ext>
          </a:extLst>
        </xdr:cNvPr>
        <xdr:cNvSpPr txBox="1"/>
      </xdr:nvSpPr>
      <xdr:spPr>
        <a:xfrm>
          <a:off x="15633247" y="48169"/>
          <a:ext cx="2368188" cy="489585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1">
              <a:effectLst/>
            </a:rPr>
            <a:t>2024</a:t>
          </a:r>
          <a:r>
            <a:rPr kumimoji="1" lang="ja-JP" altLang="en-US" sz="2000" b="1">
              <a:effectLst/>
            </a:rPr>
            <a:t>年</a:t>
          </a:r>
          <a:r>
            <a:rPr kumimoji="1" lang="en-US" altLang="ja-JP" sz="2000" b="1">
              <a:effectLst/>
            </a:rPr>
            <a:t>4</a:t>
          </a:r>
          <a:r>
            <a:rPr kumimoji="1" lang="ja-JP" altLang="en-US" sz="2000" b="1">
              <a:effectLst/>
            </a:rPr>
            <a:t>月以降適用　</a:t>
          </a:r>
          <a:endParaRPr lang="ja-JP" altLang="ja-JP" sz="2000">
            <a:effectLst/>
          </a:endParaRPr>
        </a:p>
      </xdr:txBody>
    </xdr:sp>
    <xdr:clientData/>
  </xdr:twoCellAnchor>
  <xdr:twoCellAnchor editAs="oneCell">
    <xdr:from>
      <xdr:col>22</xdr:col>
      <xdr:colOff>87630</xdr:colOff>
      <xdr:row>4</xdr:row>
      <xdr:rowOff>62865</xdr:rowOff>
    </xdr:from>
    <xdr:to>
      <xdr:col>24</xdr:col>
      <xdr:colOff>1010570</xdr:colOff>
      <xdr:row>11</xdr:row>
      <xdr:rowOff>117781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4A01783-D875-42FC-B336-FD623441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5730" y="1434465"/>
          <a:ext cx="2561240" cy="183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571500</xdr:colOff>
      <xdr:row>24</xdr:row>
      <xdr:rowOff>180974</xdr:rowOff>
    </xdr:from>
    <xdr:to>
      <xdr:col>24</xdr:col>
      <xdr:colOff>1032509</xdr:colOff>
      <xdr:row>29</xdr:row>
      <xdr:rowOff>163829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0E66C8-C942-49D7-BCDF-64709AA04252}"/>
            </a:ext>
          </a:extLst>
        </xdr:cNvPr>
        <xdr:cNvSpPr txBox="1"/>
      </xdr:nvSpPr>
      <xdr:spPr>
        <a:xfrm>
          <a:off x="15849600" y="6924674"/>
          <a:ext cx="2099309" cy="118300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重要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この項目の金額が「</a:t>
          </a:r>
          <a:r>
            <a:rPr kumimoji="1" lang="en-US" altLang="ja-JP" sz="1100">
              <a:solidFill>
                <a:srgbClr val="FF0000"/>
              </a:solidFill>
            </a:rPr>
            <a:t>154,500</a:t>
          </a:r>
          <a:r>
            <a:rPr kumimoji="1" lang="ja-JP" altLang="en-US" sz="1100">
              <a:solidFill>
                <a:srgbClr val="FF0000"/>
              </a:solidFill>
            </a:rPr>
            <a:t>円以上」に回復した場合は、家計急変支援が終了となります。</a:t>
          </a:r>
        </a:p>
      </xdr:txBody>
    </xdr:sp>
    <xdr:clientData/>
  </xdr:twoCellAnchor>
  <xdr:twoCellAnchor>
    <xdr:from>
      <xdr:col>24</xdr:col>
      <xdr:colOff>9525</xdr:colOff>
      <xdr:row>29</xdr:row>
      <xdr:rowOff>161925</xdr:rowOff>
    </xdr:from>
    <xdr:to>
      <xdr:col>24</xdr:col>
      <xdr:colOff>342900</xdr:colOff>
      <xdr:row>31</xdr:row>
      <xdr:rowOff>38100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7398C5-DC3C-4E67-B1ED-5AB50DAAB466}"/>
            </a:ext>
          </a:extLst>
        </xdr:cNvPr>
        <xdr:cNvCxnSpPr/>
      </xdr:nvCxnSpPr>
      <xdr:spPr>
        <a:xfrm flipH="1">
          <a:off x="16925925" y="8105775"/>
          <a:ext cx="333375" cy="35242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772554</xdr:colOff>
      <xdr:row>40</xdr:row>
      <xdr:rowOff>134868</xdr:rowOff>
    </xdr:from>
    <xdr:to>
      <xdr:col>20</xdr:col>
      <xdr:colOff>107708</xdr:colOff>
      <xdr:row>48</xdr:row>
      <xdr:rowOff>224403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FB9FB24-1018-4B0B-90C1-B8A9B3825EF8}"/>
            </a:ext>
          </a:extLst>
        </xdr:cNvPr>
        <xdr:cNvSpPr txBox="1"/>
      </xdr:nvSpPr>
      <xdr:spPr>
        <a:xfrm>
          <a:off x="8135379" y="11202918"/>
          <a:ext cx="6326504" cy="199453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/>
            <a:t>本入力例では、</a:t>
          </a:r>
          <a:endParaRPr kumimoji="1" lang="en-US" altLang="ja-JP" sz="1200"/>
        </a:p>
        <a:p>
          <a:r>
            <a:rPr kumimoji="1" lang="ja-JP" altLang="en-US" sz="1200"/>
            <a:t>・保護者等①に家計急変事由が発生し、</a:t>
          </a:r>
          <a:endParaRPr kumimoji="1" lang="en-US" altLang="ja-JP" sz="1200"/>
        </a:p>
        <a:p>
          <a:r>
            <a:rPr kumimoji="1" lang="ja-JP" altLang="en-US" sz="1200"/>
            <a:t>・</a:t>
          </a:r>
          <a:r>
            <a:rPr kumimoji="1" lang="en-US" altLang="ja-JP" sz="1200"/>
            <a:t>2024</a:t>
          </a:r>
          <a:r>
            <a:rPr kumimoji="1" lang="ja-JP" altLang="en-US" sz="1200"/>
            <a:t>年</a:t>
          </a:r>
          <a:r>
            <a:rPr kumimoji="1" lang="en-US" altLang="ja-JP" sz="1200"/>
            <a:t>10</a:t>
          </a:r>
          <a:r>
            <a:rPr kumimoji="1" lang="ja-JP" altLang="en-US" sz="1200"/>
            <a:t>月から家計急変支援が行われ、</a:t>
          </a:r>
          <a:endParaRPr kumimoji="1" lang="en-US" altLang="ja-JP" sz="1200"/>
        </a:p>
        <a:p>
          <a:r>
            <a:rPr kumimoji="1" lang="ja-JP" altLang="en-US" sz="1200"/>
            <a:t>・毎月の自己確認→１月の収入状況確認→毎月の自己確認と収入要件を確認した結果、</a:t>
          </a:r>
          <a:endParaRPr kumimoji="1" lang="en-US" altLang="ja-JP" sz="1200"/>
        </a:p>
        <a:p>
          <a:r>
            <a:rPr kumimoji="1" lang="ja-JP" altLang="en-US" sz="1200"/>
            <a:t>・</a:t>
          </a:r>
          <a:r>
            <a:rPr kumimoji="1" lang="en-US" altLang="ja-JP" sz="1200"/>
            <a:t>2025</a:t>
          </a:r>
          <a:r>
            <a:rPr kumimoji="1" lang="ja-JP" altLang="en-US" sz="1200"/>
            <a:t>年</a:t>
          </a:r>
          <a:r>
            <a:rPr kumimoji="1" lang="en-US" altLang="ja-JP" sz="1200"/>
            <a:t>5</a:t>
          </a:r>
          <a:r>
            <a:rPr kumimoji="1" lang="ja-JP" altLang="en-US" sz="1200"/>
            <a:t>月支給分の自己確認時において収入の回復が確認されたため、</a:t>
          </a:r>
          <a:endParaRPr kumimoji="1" lang="en-US" altLang="ja-JP" sz="1200"/>
        </a:p>
        <a:p>
          <a:r>
            <a:rPr kumimoji="1" lang="ja-JP" altLang="en-US" sz="1200"/>
            <a:t>・</a:t>
          </a:r>
          <a:r>
            <a:rPr kumimoji="1" lang="en-US" altLang="ja-JP" sz="1200"/>
            <a:t>2025</a:t>
          </a:r>
          <a:r>
            <a:rPr kumimoji="1" lang="ja-JP" altLang="en-US" sz="1200"/>
            <a:t>年</a:t>
          </a:r>
          <a:r>
            <a:rPr kumimoji="1" lang="en-US" altLang="ja-JP" sz="1200"/>
            <a:t>4</a:t>
          </a:r>
          <a:r>
            <a:rPr kumimoji="1" lang="ja-JP" altLang="en-US" sz="1200"/>
            <a:t>月支給分を最後に家計急変支援が終了した例を記載しています。</a:t>
          </a:r>
          <a:endParaRPr kumimoji="1" lang="en-US" altLang="ja-JP" sz="1200"/>
        </a:p>
      </xdr:txBody>
    </xdr:sp>
    <xdr:clientData/>
  </xdr:twoCellAnchor>
  <xdr:twoCellAnchor editAs="oneCell">
    <xdr:from>
      <xdr:col>22</xdr:col>
      <xdr:colOff>87630</xdr:colOff>
      <xdr:row>4</xdr:row>
      <xdr:rowOff>62865</xdr:rowOff>
    </xdr:from>
    <xdr:to>
      <xdr:col>24</xdr:col>
      <xdr:colOff>1010570</xdr:colOff>
      <xdr:row>11</xdr:row>
      <xdr:rowOff>117781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FED1DC6-1A54-43B6-92E5-504188AB0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5730" y="1434465"/>
          <a:ext cx="2561240" cy="183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340178</xdr:colOff>
      <xdr:row>0</xdr:row>
      <xdr:rowOff>54429</xdr:rowOff>
    </xdr:from>
    <xdr:to>
      <xdr:col>24</xdr:col>
      <xdr:colOff>1082607</xdr:colOff>
      <xdr:row>0</xdr:row>
      <xdr:rowOff>544014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5102E96-0860-404A-8B29-741A3757AB93}"/>
            </a:ext>
          </a:extLst>
        </xdr:cNvPr>
        <xdr:cNvSpPr txBox="1"/>
      </xdr:nvSpPr>
      <xdr:spPr>
        <a:xfrm>
          <a:off x="15620999" y="54429"/>
          <a:ext cx="2375287" cy="489585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1">
              <a:effectLst/>
            </a:rPr>
            <a:t>2024</a:t>
          </a:r>
          <a:r>
            <a:rPr kumimoji="1" lang="ja-JP" altLang="en-US" sz="2000" b="1">
              <a:effectLst/>
            </a:rPr>
            <a:t>年</a:t>
          </a:r>
          <a:r>
            <a:rPr kumimoji="1" lang="en-US" altLang="ja-JP" sz="2000" b="1">
              <a:effectLst/>
            </a:rPr>
            <a:t>4</a:t>
          </a:r>
          <a:r>
            <a:rPr kumimoji="1" lang="ja-JP" altLang="en-US" sz="2000" b="1">
              <a:effectLst/>
            </a:rPr>
            <a:t>月以降適用　</a:t>
          </a:r>
          <a:endParaRPr lang="ja-JP" altLang="ja-JP" sz="2000">
            <a:effectLst/>
          </a:endParaRPr>
        </a:p>
      </xdr:txBody>
    </xdr:sp>
    <xdr:clientData/>
  </xdr:twoCellAnchor>
  <xdr:twoCellAnchor>
    <xdr:from>
      <xdr:col>1</xdr:col>
      <xdr:colOff>40821</xdr:colOff>
      <xdr:row>0</xdr:row>
      <xdr:rowOff>54428</xdr:rowOff>
    </xdr:from>
    <xdr:to>
      <xdr:col>2</xdr:col>
      <xdr:colOff>826793</xdr:colOff>
      <xdr:row>0</xdr:row>
      <xdr:rowOff>544013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4B7D932-DC5D-4880-BCFD-07FF3CE1CA2A}"/>
            </a:ext>
          </a:extLst>
        </xdr:cNvPr>
        <xdr:cNvSpPr txBox="1"/>
      </xdr:nvSpPr>
      <xdr:spPr>
        <a:xfrm>
          <a:off x="149678" y="54428"/>
          <a:ext cx="1411901" cy="489585"/>
        </a:xfrm>
        <a:prstGeom prst="rect">
          <a:avLst/>
        </a:prstGeom>
        <a:noFill/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000" b="1">
              <a:solidFill>
                <a:srgbClr val="FF0000"/>
              </a:solidFill>
              <a:effectLst/>
            </a:rPr>
            <a:t>入力例</a:t>
          </a:r>
          <a:endParaRPr lang="ja-JP" altLang="ja-JP" sz="2000" b="1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74"/>
  <sheetViews>
    <sheetView tabSelected="1" view="pageBreakPreview" zoomScale="70" zoomScaleNormal="100" zoomScaleSheetLayoutView="70" workbookViewId="0"/>
  </sheetViews>
  <sheetFormatPr defaultColWidth="8.69921875" defaultRowHeight="18"/>
  <cols>
    <col min="1" max="1" width="1.3984375" style="2" customWidth="1"/>
    <col min="2" max="2" width="8.19921875" style="2" customWidth="1"/>
    <col min="3" max="3" width="12.19921875" style="2" customWidth="1"/>
    <col min="4" max="4" width="6" style="1" customWidth="1"/>
    <col min="5" max="5" width="10.69921875" style="2" customWidth="1"/>
    <col min="6" max="6" width="10.5" style="2" customWidth="1"/>
    <col min="7" max="7" width="10.69921875" style="2" customWidth="1"/>
    <col min="8" max="8" width="6" style="1" customWidth="1"/>
    <col min="9" max="9" width="10.69921875" style="2" customWidth="1"/>
    <col min="10" max="10" width="9.19921875" style="2" customWidth="1"/>
    <col min="11" max="16" width="10.69921875" style="2" customWidth="1"/>
    <col min="17" max="17" width="10.5" style="2" customWidth="1"/>
    <col min="18" max="18" width="10.69921875" style="2" customWidth="1"/>
    <col min="19" max="19" width="6" style="1" customWidth="1"/>
    <col min="20" max="21" width="10.69921875" style="2" customWidth="1"/>
    <col min="22" max="22" width="1.3984375" style="2" customWidth="1"/>
    <col min="23" max="24" width="10.69921875" style="2" customWidth="1"/>
    <col min="25" max="25" width="14.69921875" style="2" customWidth="1"/>
    <col min="26" max="26" width="3.8984375" style="2" customWidth="1"/>
    <col min="27" max="16384" width="8.69921875" style="2"/>
  </cols>
  <sheetData>
    <row r="1" spans="2:31" ht="49.2" customHeight="1">
      <c r="B1" s="151" t="s">
        <v>0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"/>
    </row>
    <row r="2" spans="2:31" ht="18.600000000000001" thickBot="1"/>
    <row r="3" spans="2:31" ht="19.2" thickTop="1" thickBot="1">
      <c r="B3" s="3" t="s">
        <v>1</v>
      </c>
      <c r="C3" s="4">
        <v>2024</v>
      </c>
      <c r="E3" s="2" t="str">
        <f>"※１…"&amp;C3-1&amp;"年1月1日に在住していた自治体が、政令指定都市の場合は「✓」を入れてください。"</f>
        <v>※１…2023年1月1日に在住していた自治体が、政令指定都市の場合は「✓」を入れてください。</v>
      </c>
      <c r="T3" s="5"/>
      <c r="U3" s="2" t="s">
        <v>2</v>
      </c>
    </row>
    <row r="4" spans="2:31" ht="18.600000000000001" thickTop="1">
      <c r="B4" s="3" t="s">
        <v>3</v>
      </c>
      <c r="C4" s="6"/>
      <c r="E4" s="2" t="str">
        <f>"※２…"&amp;C3&amp;"年1月1日に在住していた自治体が、政令指定都市の場合は「✓」を入れてください。"</f>
        <v>※２…2024年1月1日に在住していた自治体が、政令指定都市の場合は「✓」を入れてください。</v>
      </c>
    </row>
    <row r="5" spans="2:31" ht="18.600000000000001" thickBot="1">
      <c r="B5" s="3" t="s">
        <v>5</v>
      </c>
      <c r="C5" s="7"/>
    </row>
    <row r="6" spans="2:31" ht="26.4" customHeight="1" thickTop="1">
      <c r="B6" s="19" t="s">
        <v>6</v>
      </c>
      <c r="C6" s="8"/>
      <c r="D6" s="9"/>
    </row>
    <row r="7" spans="2:31" ht="18.600000000000001" customHeight="1" thickBot="1">
      <c r="B7" s="152" t="s">
        <v>7</v>
      </c>
      <c r="C7" s="152"/>
      <c r="D7" s="152"/>
      <c r="E7" s="127" t="s">
        <v>8</v>
      </c>
      <c r="F7" s="127" t="s">
        <v>9</v>
      </c>
    </row>
    <row r="8" spans="2:31" ht="18.600000000000001" thickTop="1">
      <c r="B8" s="153" t="str">
        <f>W15</f>
        <v>2023年度課税情報(2022年所得)</v>
      </c>
      <c r="C8" s="153"/>
      <c r="D8" s="154"/>
      <c r="E8" s="129"/>
      <c r="F8" s="129"/>
    </row>
    <row r="9" spans="2:31" ht="18.600000000000001" thickBot="1">
      <c r="B9" s="155" t="str">
        <f>W18</f>
        <v>2024年度課税情報(2023年所得)</v>
      </c>
      <c r="C9" s="155"/>
      <c r="D9" s="156"/>
      <c r="E9" s="130"/>
      <c r="F9" s="130"/>
    </row>
    <row r="10" spans="2:31" ht="18.600000000000001" thickTop="1">
      <c r="U10" s="10" t="s">
        <v>11</v>
      </c>
    </row>
    <row r="11" spans="2:31" ht="18" customHeight="1">
      <c r="B11" s="144" t="s">
        <v>84</v>
      </c>
      <c r="C11" s="147" t="s">
        <v>12</v>
      </c>
      <c r="D11" s="131" t="s">
        <v>13</v>
      </c>
      <c r="E11" s="150" t="s">
        <v>14</v>
      </c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</row>
    <row r="12" spans="2:31">
      <c r="B12" s="145"/>
      <c r="C12" s="148"/>
      <c r="D12" s="132"/>
      <c r="E12" s="157" t="s">
        <v>15</v>
      </c>
      <c r="F12" s="158"/>
      <c r="G12" s="158"/>
      <c r="H12" s="158"/>
      <c r="I12" s="159"/>
      <c r="J12" s="157" t="s">
        <v>16</v>
      </c>
      <c r="K12" s="158"/>
      <c r="L12" s="158"/>
      <c r="M12" s="158"/>
      <c r="N12" s="158"/>
      <c r="O12" s="158"/>
      <c r="P12" s="158"/>
      <c r="Q12" s="158"/>
      <c r="R12" s="158"/>
      <c r="S12" s="158"/>
      <c r="T12" s="159"/>
      <c r="U12" s="140" t="s">
        <v>17</v>
      </c>
      <c r="AA12" s="12"/>
      <c r="AB12" s="13" t="s">
        <v>18</v>
      </c>
      <c r="AC12" s="13" t="s">
        <v>19</v>
      </c>
      <c r="AD12" s="13" t="s">
        <v>20</v>
      </c>
      <c r="AE12" s="13" t="s">
        <v>21</v>
      </c>
    </row>
    <row r="13" spans="2:31" ht="21" customHeight="1">
      <c r="B13" s="145"/>
      <c r="C13" s="148"/>
      <c r="D13" s="132"/>
      <c r="E13" s="131" t="s">
        <v>22</v>
      </c>
      <c r="F13" s="131" t="s">
        <v>23</v>
      </c>
      <c r="G13" s="131" t="s">
        <v>24</v>
      </c>
      <c r="H13" s="131" t="s">
        <v>25</v>
      </c>
      <c r="I13" s="131" t="s">
        <v>26</v>
      </c>
      <c r="J13" s="131" t="s">
        <v>85</v>
      </c>
      <c r="K13" s="131" t="s">
        <v>28</v>
      </c>
      <c r="L13" s="133" t="s">
        <v>29</v>
      </c>
      <c r="M13" s="14"/>
      <c r="N13" s="14"/>
      <c r="O13" s="15"/>
      <c r="P13" s="131" t="s">
        <v>30</v>
      </c>
      <c r="Q13" s="131" t="s">
        <v>23</v>
      </c>
      <c r="R13" s="131" t="s">
        <v>31</v>
      </c>
      <c r="S13" s="131" t="s">
        <v>25</v>
      </c>
      <c r="T13" s="131" t="s">
        <v>32</v>
      </c>
      <c r="U13" s="140"/>
      <c r="AA13" s="16" t="s">
        <v>8</v>
      </c>
      <c r="AB13" s="17" t="s">
        <v>33</v>
      </c>
      <c r="AC13" s="17" t="s">
        <v>33</v>
      </c>
      <c r="AD13" s="17" t="s">
        <v>34</v>
      </c>
      <c r="AE13" s="17" t="s">
        <v>34</v>
      </c>
    </row>
    <row r="14" spans="2:31" ht="50.4" customHeight="1" thickBot="1">
      <c r="B14" s="146"/>
      <c r="C14" s="149"/>
      <c r="D14" s="132"/>
      <c r="E14" s="132"/>
      <c r="F14" s="134"/>
      <c r="G14" s="132"/>
      <c r="H14" s="134"/>
      <c r="I14" s="134"/>
      <c r="J14" s="132"/>
      <c r="K14" s="132"/>
      <c r="L14" s="134"/>
      <c r="M14" s="11" t="s">
        <v>35</v>
      </c>
      <c r="N14" s="11" t="s">
        <v>36</v>
      </c>
      <c r="O14" s="18" t="s">
        <v>37</v>
      </c>
      <c r="P14" s="134"/>
      <c r="Q14" s="134"/>
      <c r="R14" s="134"/>
      <c r="S14" s="134"/>
      <c r="T14" s="134"/>
      <c r="U14" s="140"/>
      <c r="W14" s="19" t="s">
        <v>38</v>
      </c>
      <c r="AA14" s="16" t="s">
        <v>9</v>
      </c>
      <c r="AB14" s="17" t="s">
        <v>33</v>
      </c>
      <c r="AC14" s="17" t="s">
        <v>34</v>
      </c>
      <c r="AD14" s="17" t="s">
        <v>33</v>
      </c>
      <c r="AE14" s="17" t="s">
        <v>34</v>
      </c>
    </row>
    <row r="15" spans="2:31" ht="19.2" thickTop="1" thickBot="1">
      <c r="B15" s="20" t="str">
        <f>IF($E$8="✓",IF(AND($C$5&gt;='参考（削除不可）（入力例用）0208修正 (2)'!$C$3,$C$5&lt;='参考（削除不可）（入力例用）0208修正 (2)'!$D$3),"✓",""),"")</f>
        <v/>
      </c>
      <c r="C15" s="21">
        <f>DATE($C$3,4,1)</f>
        <v>45383</v>
      </c>
      <c r="D15" s="22"/>
      <c r="E15" s="23"/>
      <c r="F15" s="24">
        <f t="shared" ref="F15:F29" si="0">IF($B15="✓",IF($J15="✓",0,IF($J35="✓",$AC15,$AB15)),0)</f>
        <v>0</v>
      </c>
      <c r="G15" s="25"/>
      <c r="H15" s="26">
        <f>IF(D15="✓",3/4,1)</f>
        <v>1</v>
      </c>
      <c r="I15" s="27">
        <f>MAX(ROUNDDOWN(((E15-F15)*0.06-G15*H15),-2),0)</f>
        <v>0</v>
      </c>
      <c r="J15" s="28"/>
      <c r="K15" s="29"/>
      <c r="L15" s="24" t="str">
        <f>IF(J15="✓",IFERROR(MAX(IF(M15&lt;=0,N15-O15,M15),0),"-"),"-")</f>
        <v>-</v>
      </c>
      <c r="M15" s="30"/>
      <c r="N15" s="31"/>
      <c r="O15" s="32" t="str">
        <f>IF(J15="✓",E15,"-")</f>
        <v>-</v>
      </c>
      <c r="P15" s="33">
        <f>IF(J15="✓",MAX(K15-L15,0),0)</f>
        <v>0</v>
      </c>
      <c r="Q15" s="33" t="str">
        <f t="shared" ref="Q15:Q29" si="1">IF(J15="✓",IF($B15="✓",IF($J35="✓",$AE15,$AD15),0),"-")</f>
        <v>-</v>
      </c>
      <c r="R15" s="33" t="str">
        <f>IF(J15="✓",G15,"-")</f>
        <v>-</v>
      </c>
      <c r="S15" s="34" t="str">
        <f>IF(J15="✓",IF(D15="✓",3/4,1),"-")</f>
        <v>-</v>
      </c>
      <c r="T15" s="33" t="str">
        <f>IF(J15="✓",MAX(ROUNDDOWN(((P15-Q15)*0.06-R15*S15),-2),0),"-")</f>
        <v>-</v>
      </c>
      <c r="U15" s="33">
        <f>IF(J15="✓",T15,I15)</f>
        <v>0</v>
      </c>
      <c r="V15" s="35"/>
      <c r="W15" s="36" t="str">
        <f>$C$3-1&amp;"年度課税情報("&amp;$C$3-2&amp;"年所得)"</f>
        <v>2023年度課税情報(2022年所得)</v>
      </c>
      <c r="X15" s="35"/>
      <c r="Y15" s="35"/>
      <c r="Z15" s="35"/>
      <c r="AA15" s="17"/>
      <c r="AB15" s="37">
        <f t="shared" ref="AB15:AB28" si="2">IF($B15="✓",IF($B35="✓",IF($E15&gt;=$E35,330000,0),330000),0)</f>
        <v>0</v>
      </c>
      <c r="AC15" s="37">
        <f>IF($B15="✓",IF($B35="✓",IF($E15&gt;=$P35,330000,0),330000),0)</f>
        <v>0</v>
      </c>
      <c r="AD15" s="37">
        <f t="shared" ref="AD15:AD29" si="3">IF($B15="✓",IF($B35="✓",IF($P15&gt;=$E35,330000,0),330000),0)</f>
        <v>0</v>
      </c>
      <c r="AE15" s="37">
        <f>IF($B15="✓",IF($B35="✓",IF($P15&gt;=$P35,330000,0),330000),0)</f>
        <v>0</v>
      </c>
    </row>
    <row r="16" spans="2:31" ht="18.600000000000001" thickTop="1">
      <c r="B16" s="20" t="str">
        <f>IF($E$8="✓",IF(AND($C$5&gt;='参考（削除不可）（入力例用）0208修正 (2)'!$C$3,$C$5&lt;='参考（削除不可）（入力例用）0208修正 (2)'!$D$3),"✓",""),"")</f>
        <v/>
      </c>
      <c r="C16" s="38">
        <f>EDATE(C15,1)</f>
        <v>45413</v>
      </c>
      <c r="D16" s="39" t="str">
        <f>IF($D$15="✓",$D$15,"")</f>
        <v/>
      </c>
      <c r="E16" s="40">
        <f>$E$15</f>
        <v>0</v>
      </c>
      <c r="F16" s="33">
        <f t="shared" si="0"/>
        <v>0</v>
      </c>
      <c r="G16" s="40">
        <f>$G$15</f>
        <v>0</v>
      </c>
      <c r="H16" s="34">
        <f t="shared" ref="H16:H29" si="4">IF(D16="✓",3/4,1)</f>
        <v>1</v>
      </c>
      <c r="I16" s="27">
        <f t="shared" ref="I16:I29" si="5">MAX(ROUNDDOWN(((E16-F16)*0.06-G16*H16),-2),0)</f>
        <v>0</v>
      </c>
      <c r="J16" s="41"/>
      <c r="K16" s="42"/>
      <c r="L16" s="24" t="str">
        <f>IF(J16="✓",IFERROR(MAX(IF(M16&lt;=0,N16-O16,M16),0),"-"),"-")</f>
        <v>-</v>
      </c>
      <c r="M16" s="43" t="str">
        <f>IF(J16="✓",$M$15,"-")</f>
        <v>-</v>
      </c>
      <c r="N16" s="43" t="str">
        <f>IF(J16="✓",$N$15,"-")</f>
        <v>-</v>
      </c>
      <c r="O16" s="32" t="str">
        <f t="shared" ref="O16:O29" si="6">IF(J16="✓",E16,"-")</f>
        <v>-</v>
      </c>
      <c r="P16" s="33">
        <f t="shared" ref="P16:P29" si="7">IF(J16="✓",MAX(K16-L16,0),0)</f>
        <v>0</v>
      </c>
      <c r="Q16" s="33" t="str">
        <f t="shared" si="1"/>
        <v>-</v>
      </c>
      <c r="R16" s="33" t="str">
        <f t="shared" ref="R16:R29" si="8">IF(J16="✓",G16,"-")</f>
        <v>-</v>
      </c>
      <c r="S16" s="34" t="str">
        <f t="shared" ref="S16:S29" si="9">IF(J16="✓",IF(D16="✓",3/4,1),"-")</f>
        <v>-</v>
      </c>
      <c r="T16" s="33" t="str">
        <f t="shared" ref="T16:T29" si="10">IF(J16="✓",MAX(ROUNDDOWN(((P16-Q16)*0.06-R16*S16),-2),0),"-")</f>
        <v>-</v>
      </c>
      <c r="U16" s="33">
        <f t="shared" ref="U16:U29" si="11">IF(J16="✓",T16,I16)</f>
        <v>0</v>
      </c>
      <c r="V16" s="35"/>
      <c r="W16" s="44" t="s">
        <v>39</v>
      </c>
      <c r="X16" s="45"/>
      <c r="Y16" s="35"/>
      <c r="Z16" s="35"/>
      <c r="AA16" s="17"/>
      <c r="AB16" s="37">
        <f t="shared" si="2"/>
        <v>0</v>
      </c>
      <c r="AC16" s="37">
        <f t="shared" ref="AC16:AC29" si="12">IF($B16="✓",IF($B36="✓",IF($E16&gt;=$P36,330000,0),330000),0)</f>
        <v>0</v>
      </c>
      <c r="AD16" s="37">
        <f t="shared" si="3"/>
        <v>0</v>
      </c>
      <c r="AE16" s="37">
        <f t="shared" ref="AE16:AE29" si="13">IF($B16="✓",IF($B36="✓",IF($P16&gt;=$P36,330000,0),330000),0)</f>
        <v>0</v>
      </c>
    </row>
    <row r="17" spans="1:31" ht="18.600000000000001" thickBot="1">
      <c r="A17" s="46"/>
      <c r="B17" s="47" t="str">
        <f>IF($E$8="✓",IF(AND($C$5&gt;='参考（削除不可）（入力例用）0208修正 (2)'!$C$3,$C$5&lt;='参考（削除不可）（入力例用）0208修正 (2)'!$D$3),"✓",""),"")</f>
        <v/>
      </c>
      <c r="C17" s="48">
        <f>EDATE(C16,1)</f>
        <v>45444</v>
      </c>
      <c r="D17" s="49" t="str">
        <f>IF($D$15="✓",$D$15,"")</f>
        <v/>
      </c>
      <c r="E17" s="50">
        <f>$E$15</f>
        <v>0</v>
      </c>
      <c r="F17" s="51">
        <f t="shared" si="0"/>
        <v>0</v>
      </c>
      <c r="G17" s="50">
        <f>$G$15</f>
        <v>0</v>
      </c>
      <c r="H17" s="52">
        <f t="shared" si="4"/>
        <v>1</v>
      </c>
      <c r="I17" s="53">
        <f t="shared" si="5"/>
        <v>0</v>
      </c>
      <c r="J17" s="54"/>
      <c r="K17" s="55"/>
      <c r="L17" s="56" t="str">
        <f t="shared" ref="L17:L18" si="14">IF(J17="✓",IFERROR(MAX(IF(M17&lt;=0,N17-O17,M17),0),"-"),"-")</f>
        <v>-</v>
      </c>
      <c r="M17" s="57" t="str">
        <f>IF(J17="✓",$M$15,"-")</f>
        <v>-</v>
      </c>
      <c r="N17" s="57" t="str">
        <f>IF(J17="✓",$N$15,"-")</f>
        <v>-</v>
      </c>
      <c r="O17" s="58" t="str">
        <f t="shared" si="6"/>
        <v>-</v>
      </c>
      <c r="P17" s="51">
        <f t="shared" si="7"/>
        <v>0</v>
      </c>
      <c r="Q17" s="51" t="str">
        <f t="shared" si="1"/>
        <v>-</v>
      </c>
      <c r="R17" s="51" t="str">
        <f t="shared" si="8"/>
        <v>-</v>
      </c>
      <c r="S17" s="52" t="str">
        <f t="shared" si="9"/>
        <v>-</v>
      </c>
      <c r="T17" s="51" t="str">
        <f t="shared" si="10"/>
        <v>-</v>
      </c>
      <c r="U17" s="51">
        <f t="shared" si="11"/>
        <v>0</v>
      </c>
      <c r="V17" s="59"/>
      <c r="W17" s="60" t="s">
        <v>39</v>
      </c>
      <c r="X17" s="59"/>
      <c r="Y17" s="61"/>
      <c r="Z17" s="62"/>
      <c r="AA17" s="17"/>
      <c r="AB17" s="37">
        <f t="shared" si="2"/>
        <v>0</v>
      </c>
      <c r="AC17" s="37">
        <f t="shared" si="12"/>
        <v>0</v>
      </c>
      <c r="AD17" s="37">
        <f t="shared" si="3"/>
        <v>0</v>
      </c>
      <c r="AE17" s="37">
        <f t="shared" si="13"/>
        <v>0</v>
      </c>
    </row>
    <row r="18" spans="1:31" ht="19.2" thickTop="1" thickBot="1">
      <c r="A18" s="63"/>
      <c r="B18" s="64" t="str">
        <f>IF($E$9="✓",IF(AND($C$5&gt;='参考（削除不可）（入力例用）0208修正 (2)'!$E$3,$C$5&lt;='参考（削除不可）（入力例用）0208修正 (2)'!$F$3),"✓",""),"")</f>
        <v/>
      </c>
      <c r="C18" s="65">
        <f>EDATE(C17,1)</f>
        <v>45474</v>
      </c>
      <c r="D18" s="66"/>
      <c r="E18" s="67"/>
      <c r="F18" s="68">
        <f t="shared" si="0"/>
        <v>0</v>
      </c>
      <c r="G18" s="69"/>
      <c r="H18" s="70">
        <f t="shared" si="4"/>
        <v>1</v>
      </c>
      <c r="I18" s="71">
        <f>MAX(ROUNDDOWN(((E18-F18)*0.06-G18*H18),-2),0)</f>
        <v>0</v>
      </c>
      <c r="J18" s="72"/>
      <c r="K18" s="73"/>
      <c r="L18" s="68" t="str">
        <f t="shared" si="14"/>
        <v>-</v>
      </c>
      <c r="M18" s="74"/>
      <c r="N18" s="75"/>
      <c r="O18" s="76" t="str">
        <f t="shared" si="6"/>
        <v>-</v>
      </c>
      <c r="P18" s="77">
        <f>IF(J18="✓",MAX(K18-L18,0),0)</f>
        <v>0</v>
      </c>
      <c r="Q18" s="77" t="str">
        <f t="shared" si="1"/>
        <v>-</v>
      </c>
      <c r="R18" s="77" t="str">
        <f t="shared" si="8"/>
        <v>-</v>
      </c>
      <c r="S18" s="78" t="str">
        <f t="shared" si="9"/>
        <v>-</v>
      </c>
      <c r="T18" s="77" t="str">
        <f t="shared" si="10"/>
        <v>-</v>
      </c>
      <c r="U18" s="77">
        <f t="shared" si="11"/>
        <v>0</v>
      </c>
      <c r="V18" s="63"/>
      <c r="W18" s="79" t="str">
        <f>$C$3&amp;"年度課税情報("&amp;$C$3-1&amp;"年所得)"</f>
        <v>2024年度課税情報(2023年所得)</v>
      </c>
      <c r="X18" s="63"/>
      <c r="Y18" s="80"/>
      <c r="Z18" s="81"/>
      <c r="AA18" s="17"/>
      <c r="AB18" s="37">
        <f t="shared" si="2"/>
        <v>0</v>
      </c>
      <c r="AC18" s="37">
        <f t="shared" si="12"/>
        <v>0</v>
      </c>
      <c r="AD18" s="37">
        <f t="shared" si="3"/>
        <v>0</v>
      </c>
      <c r="AE18" s="37">
        <f t="shared" si="13"/>
        <v>0</v>
      </c>
    </row>
    <row r="19" spans="1:31" ht="18.600000000000001" thickTop="1">
      <c r="B19" s="82" t="str">
        <f>IF($E$9="✓",IF(AND($C$5&gt;='参考（削除不可）（入力例用）0208修正 (2)'!$E$3,$C$5&lt;='参考（削除不可）（入力例用）0208修正 (2)'!$F$3),"✓",""),"")</f>
        <v/>
      </c>
      <c r="C19" s="83">
        <f t="shared" ref="C19:C29" si="15">EDATE(C18,1)</f>
        <v>45505</v>
      </c>
      <c r="D19" s="84" t="str">
        <f t="shared" ref="D19:D29" si="16">IF($D$18="✓",$D$18,"")</f>
        <v/>
      </c>
      <c r="E19" s="85">
        <f t="shared" ref="E19:E29" si="17">$E$18</f>
        <v>0</v>
      </c>
      <c r="F19" s="86">
        <f t="shared" si="0"/>
        <v>0</v>
      </c>
      <c r="G19" s="85">
        <f>$G$18</f>
        <v>0</v>
      </c>
      <c r="H19" s="87">
        <f t="shared" si="4"/>
        <v>1</v>
      </c>
      <c r="I19" s="88">
        <f t="shared" si="5"/>
        <v>0</v>
      </c>
      <c r="J19" s="89"/>
      <c r="K19" s="90"/>
      <c r="L19" s="91" t="str">
        <f>IF(J19="✓",IFERROR(MAX(IF(M19&lt;=0,N19-O19,M19),0),"-"),"-")</f>
        <v>-</v>
      </c>
      <c r="M19" s="92" t="str">
        <f t="shared" ref="M19" si="18">IF(J19="✓",$M$18,"-")</f>
        <v>-</v>
      </c>
      <c r="N19" s="92" t="str">
        <f t="shared" ref="N19" si="19">IF(J19="✓",$N$18,"-")</f>
        <v>-</v>
      </c>
      <c r="O19" s="93" t="str">
        <f t="shared" si="6"/>
        <v>-</v>
      </c>
      <c r="P19" s="86">
        <f t="shared" si="7"/>
        <v>0</v>
      </c>
      <c r="Q19" s="86" t="str">
        <f t="shared" si="1"/>
        <v>-</v>
      </c>
      <c r="R19" s="86" t="str">
        <f t="shared" si="8"/>
        <v>-</v>
      </c>
      <c r="S19" s="87" t="str">
        <f t="shared" si="9"/>
        <v>-</v>
      </c>
      <c r="T19" s="86" t="str">
        <f t="shared" si="10"/>
        <v>-</v>
      </c>
      <c r="U19" s="86">
        <f t="shared" si="11"/>
        <v>0</v>
      </c>
      <c r="W19" s="94" t="s">
        <v>39</v>
      </c>
      <c r="AA19" s="17"/>
      <c r="AB19" s="37">
        <f t="shared" si="2"/>
        <v>0</v>
      </c>
      <c r="AC19" s="37">
        <f t="shared" si="12"/>
        <v>0</v>
      </c>
      <c r="AD19" s="37">
        <f t="shared" si="3"/>
        <v>0</v>
      </c>
      <c r="AE19" s="37">
        <f t="shared" si="13"/>
        <v>0</v>
      </c>
    </row>
    <row r="20" spans="1:31">
      <c r="B20" s="82" t="str">
        <f>IF($E$9="✓",IF(AND($C$5&gt;='参考（削除不可）（入力例用）0208修正 (2)'!$E$3,$C$5&lt;='参考（削除不可）（入力例用）0208修正 (2)'!$F$3),"✓",""),"")</f>
        <v/>
      </c>
      <c r="C20" s="83">
        <f t="shared" si="15"/>
        <v>45536</v>
      </c>
      <c r="D20" s="95" t="str">
        <f t="shared" si="16"/>
        <v/>
      </c>
      <c r="E20" s="86">
        <f t="shared" si="17"/>
        <v>0</v>
      </c>
      <c r="F20" s="86">
        <f t="shared" si="0"/>
        <v>0</v>
      </c>
      <c r="G20" s="86">
        <f t="shared" ref="G20:G29" si="20">$G$18</f>
        <v>0</v>
      </c>
      <c r="H20" s="87">
        <f t="shared" si="4"/>
        <v>1</v>
      </c>
      <c r="I20" s="88">
        <f t="shared" si="5"/>
        <v>0</v>
      </c>
      <c r="J20" s="89"/>
      <c r="K20" s="90"/>
      <c r="L20" s="91" t="str">
        <f>IF(J20="✓",IFERROR(MAX(IF(M20&lt;=0,N20-O20,M20),0),"-"),"-")</f>
        <v>-</v>
      </c>
      <c r="M20" s="92" t="str">
        <f>IF(J20="✓",$M$18,"-")</f>
        <v>-</v>
      </c>
      <c r="N20" s="92" t="str">
        <f>IF(J20="✓",$N$18,"-")</f>
        <v>-</v>
      </c>
      <c r="O20" s="93" t="str">
        <f>IF(J20="✓",E20,"-")</f>
        <v>-</v>
      </c>
      <c r="P20" s="86">
        <f t="shared" si="7"/>
        <v>0</v>
      </c>
      <c r="Q20" s="86" t="str">
        <f t="shared" si="1"/>
        <v>-</v>
      </c>
      <c r="R20" s="86" t="str">
        <f t="shared" si="8"/>
        <v>-</v>
      </c>
      <c r="S20" s="87" t="str">
        <f t="shared" si="9"/>
        <v>-</v>
      </c>
      <c r="T20" s="86" t="str">
        <f t="shared" si="10"/>
        <v>-</v>
      </c>
      <c r="U20" s="86">
        <f t="shared" si="11"/>
        <v>0</v>
      </c>
      <c r="W20" s="94" t="s">
        <v>39</v>
      </c>
      <c r="AA20" s="17"/>
      <c r="AB20" s="37">
        <f t="shared" si="2"/>
        <v>0</v>
      </c>
      <c r="AC20" s="37">
        <f t="shared" si="12"/>
        <v>0</v>
      </c>
      <c r="AD20" s="37">
        <f t="shared" si="3"/>
        <v>0</v>
      </c>
      <c r="AE20" s="37">
        <f t="shared" si="13"/>
        <v>0</v>
      </c>
    </row>
    <row r="21" spans="1:31">
      <c r="B21" s="82" t="str">
        <f>IF($E$9="✓",IF(AND($C$5&gt;='参考（削除不可）（入力例用）0208修正 (2)'!$E$3,$C$5&lt;='参考（削除不可）（入力例用）0208修正 (2)'!$F$3),"✓",""),"")</f>
        <v/>
      </c>
      <c r="C21" s="83">
        <f t="shared" si="15"/>
        <v>45566</v>
      </c>
      <c r="D21" s="95" t="str">
        <f t="shared" si="16"/>
        <v/>
      </c>
      <c r="E21" s="86">
        <f t="shared" si="17"/>
        <v>0</v>
      </c>
      <c r="F21" s="86">
        <f t="shared" si="0"/>
        <v>0</v>
      </c>
      <c r="G21" s="86">
        <f t="shared" si="20"/>
        <v>0</v>
      </c>
      <c r="H21" s="87">
        <f t="shared" si="4"/>
        <v>1</v>
      </c>
      <c r="I21" s="88">
        <f t="shared" si="5"/>
        <v>0</v>
      </c>
      <c r="J21" s="89"/>
      <c r="K21" s="90"/>
      <c r="L21" s="91" t="str">
        <f t="shared" ref="L21:L29" si="21">IF(J21="✓",IFERROR(MAX(IF(M21&lt;=0,N21-O21,M21),0),"-"),"-")</f>
        <v>-</v>
      </c>
      <c r="M21" s="92" t="str">
        <f t="shared" ref="M21:M29" si="22">IF(J21="✓",$M$18,"-")</f>
        <v>-</v>
      </c>
      <c r="N21" s="92" t="str">
        <f t="shared" ref="N21:N29" si="23">IF(J21="✓",$N$18,"-")</f>
        <v>-</v>
      </c>
      <c r="O21" s="93" t="str">
        <f t="shared" si="6"/>
        <v>-</v>
      </c>
      <c r="P21" s="86">
        <f t="shared" si="7"/>
        <v>0</v>
      </c>
      <c r="Q21" s="86" t="str">
        <f t="shared" si="1"/>
        <v>-</v>
      </c>
      <c r="R21" s="86" t="str">
        <f t="shared" si="8"/>
        <v>-</v>
      </c>
      <c r="S21" s="87" t="str">
        <f t="shared" si="9"/>
        <v>-</v>
      </c>
      <c r="T21" s="86" t="str">
        <f t="shared" si="10"/>
        <v>-</v>
      </c>
      <c r="U21" s="86">
        <f t="shared" si="11"/>
        <v>0</v>
      </c>
      <c r="W21" s="94" t="s">
        <v>39</v>
      </c>
      <c r="AA21" s="12"/>
      <c r="AB21" s="37">
        <f t="shared" si="2"/>
        <v>0</v>
      </c>
      <c r="AC21" s="37">
        <f t="shared" si="12"/>
        <v>0</v>
      </c>
      <c r="AD21" s="37">
        <f t="shared" si="3"/>
        <v>0</v>
      </c>
      <c r="AE21" s="37">
        <f t="shared" si="13"/>
        <v>0</v>
      </c>
    </row>
    <row r="22" spans="1:31">
      <c r="B22" s="82" t="str">
        <f>IF($E$9="✓",IF(AND($C$5&gt;='参考（削除不可）（入力例用）0208修正 (2)'!$E$3,$C$5&lt;='参考（削除不可）（入力例用）0208修正 (2)'!$F$3),"✓",""),"")</f>
        <v/>
      </c>
      <c r="C22" s="83">
        <f t="shared" si="15"/>
        <v>45597</v>
      </c>
      <c r="D22" s="95" t="str">
        <f t="shared" si="16"/>
        <v/>
      </c>
      <c r="E22" s="86">
        <f t="shared" si="17"/>
        <v>0</v>
      </c>
      <c r="F22" s="86">
        <f t="shared" si="0"/>
        <v>0</v>
      </c>
      <c r="G22" s="86">
        <f t="shared" si="20"/>
        <v>0</v>
      </c>
      <c r="H22" s="87">
        <f t="shared" si="4"/>
        <v>1</v>
      </c>
      <c r="I22" s="88">
        <f t="shared" si="5"/>
        <v>0</v>
      </c>
      <c r="J22" s="89"/>
      <c r="K22" s="90"/>
      <c r="L22" s="91" t="str">
        <f t="shared" si="21"/>
        <v>-</v>
      </c>
      <c r="M22" s="92" t="str">
        <f t="shared" si="22"/>
        <v>-</v>
      </c>
      <c r="N22" s="92" t="str">
        <f t="shared" si="23"/>
        <v>-</v>
      </c>
      <c r="O22" s="93" t="str">
        <f t="shared" si="6"/>
        <v>-</v>
      </c>
      <c r="P22" s="86">
        <f t="shared" si="7"/>
        <v>0</v>
      </c>
      <c r="Q22" s="86" t="str">
        <f t="shared" si="1"/>
        <v>-</v>
      </c>
      <c r="R22" s="86" t="str">
        <f t="shared" si="8"/>
        <v>-</v>
      </c>
      <c r="S22" s="87" t="str">
        <f t="shared" si="9"/>
        <v>-</v>
      </c>
      <c r="T22" s="86" t="str">
        <f t="shared" si="10"/>
        <v>-</v>
      </c>
      <c r="U22" s="86">
        <f t="shared" si="11"/>
        <v>0</v>
      </c>
      <c r="W22" s="94" t="s">
        <v>39</v>
      </c>
      <c r="AA22" s="12"/>
      <c r="AB22" s="37">
        <f t="shared" si="2"/>
        <v>0</v>
      </c>
      <c r="AC22" s="37">
        <f t="shared" si="12"/>
        <v>0</v>
      </c>
      <c r="AD22" s="37">
        <f t="shared" si="3"/>
        <v>0</v>
      </c>
      <c r="AE22" s="37">
        <f t="shared" si="13"/>
        <v>0</v>
      </c>
    </row>
    <row r="23" spans="1:31">
      <c r="B23" s="82" t="str">
        <f>IF($E$9="✓",IF(AND($C$5&gt;='参考（削除不可）（入力例用）0208修正 (2)'!$E$3,$C$5&lt;='参考（削除不可）（入力例用）0208修正 (2)'!$F$3),"✓",""),"")</f>
        <v/>
      </c>
      <c r="C23" s="83">
        <f t="shared" si="15"/>
        <v>45627</v>
      </c>
      <c r="D23" s="95" t="str">
        <f t="shared" si="16"/>
        <v/>
      </c>
      <c r="E23" s="86">
        <f t="shared" si="17"/>
        <v>0</v>
      </c>
      <c r="F23" s="86">
        <f t="shared" si="0"/>
        <v>0</v>
      </c>
      <c r="G23" s="86">
        <f t="shared" si="20"/>
        <v>0</v>
      </c>
      <c r="H23" s="87">
        <f t="shared" si="4"/>
        <v>1</v>
      </c>
      <c r="I23" s="88">
        <f t="shared" si="5"/>
        <v>0</v>
      </c>
      <c r="J23" s="89"/>
      <c r="K23" s="90"/>
      <c r="L23" s="91" t="str">
        <f t="shared" si="21"/>
        <v>-</v>
      </c>
      <c r="M23" s="92" t="str">
        <f t="shared" si="22"/>
        <v>-</v>
      </c>
      <c r="N23" s="92" t="str">
        <f t="shared" si="23"/>
        <v>-</v>
      </c>
      <c r="O23" s="93" t="str">
        <f t="shared" si="6"/>
        <v>-</v>
      </c>
      <c r="P23" s="86">
        <f t="shared" si="7"/>
        <v>0</v>
      </c>
      <c r="Q23" s="86" t="str">
        <f t="shared" si="1"/>
        <v>-</v>
      </c>
      <c r="R23" s="86" t="str">
        <f t="shared" si="8"/>
        <v>-</v>
      </c>
      <c r="S23" s="87" t="str">
        <f t="shared" si="9"/>
        <v>-</v>
      </c>
      <c r="T23" s="86" t="str">
        <f t="shared" si="10"/>
        <v>-</v>
      </c>
      <c r="U23" s="86">
        <f t="shared" si="11"/>
        <v>0</v>
      </c>
      <c r="W23" s="94" t="s">
        <v>39</v>
      </c>
      <c r="AA23" s="12"/>
      <c r="AB23" s="37">
        <f t="shared" si="2"/>
        <v>0</v>
      </c>
      <c r="AC23" s="37">
        <f t="shared" si="12"/>
        <v>0</v>
      </c>
      <c r="AD23" s="37">
        <f t="shared" si="3"/>
        <v>0</v>
      </c>
      <c r="AE23" s="37">
        <f t="shared" si="13"/>
        <v>0</v>
      </c>
    </row>
    <row r="24" spans="1:31">
      <c r="B24" s="82" t="str">
        <f>IF($E$9="✓",IF(AND($C$5&gt;='参考（削除不可）（入力例用）0208修正 (2)'!$E$3,$C$5&lt;='参考（削除不可）（入力例用）0208修正 (2)'!$F$3),"✓",""),"")</f>
        <v/>
      </c>
      <c r="C24" s="83">
        <f t="shared" si="15"/>
        <v>45658</v>
      </c>
      <c r="D24" s="95" t="str">
        <f t="shared" si="16"/>
        <v/>
      </c>
      <c r="E24" s="86">
        <f t="shared" si="17"/>
        <v>0</v>
      </c>
      <c r="F24" s="86">
        <f t="shared" si="0"/>
        <v>0</v>
      </c>
      <c r="G24" s="86">
        <f t="shared" si="20"/>
        <v>0</v>
      </c>
      <c r="H24" s="87">
        <f t="shared" si="4"/>
        <v>1</v>
      </c>
      <c r="I24" s="88">
        <f t="shared" si="5"/>
        <v>0</v>
      </c>
      <c r="J24" s="89"/>
      <c r="K24" s="90"/>
      <c r="L24" s="91" t="str">
        <f t="shared" si="21"/>
        <v>-</v>
      </c>
      <c r="M24" s="92" t="str">
        <f t="shared" si="22"/>
        <v>-</v>
      </c>
      <c r="N24" s="92" t="str">
        <f t="shared" si="23"/>
        <v>-</v>
      </c>
      <c r="O24" s="93" t="str">
        <f t="shared" si="6"/>
        <v>-</v>
      </c>
      <c r="P24" s="86">
        <f t="shared" si="7"/>
        <v>0</v>
      </c>
      <c r="Q24" s="86" t="str">
        <f t="shared" si="1"/>
        <v>-</v>
      </c>
      <c r="R24" s="86" t="str">
        <f t="shared" si="8"/>
        <v>-</v>
      </c>
      <c r="S24" s="87" t="str">
        <f t="shared" si="9"/>
        <v>-</v>
      </c>
      <c r="T24" s="86" t="str">
        <f t="shared" si="10"/>
        <v>-</v>
      </c>
      <c r="U24" s="86">
        <f t="shared" si="11"/>
        <v>0</v>
      </c>
      <c r="W24" s="94" t="s">
        <v>39</v>
      </c>
      <c r="AA24" s="12"/>
      <c r="AB24" s="37">
        <f t="shared" si="2"/>
        <v>0</v>
      </c>
      <c r="AC24" s="37">
        <f t="shared" si="12"/>
        <v>0</v>
      </c>
      <c r="AD24" s="37">
        <f t="shared" si="3"/>
        <v>0</v>
      </c>
      <c r="AE24" s="37">
        <f t="shared" si="13"/>
        <v>0</v>
      </c>
    </row>
    <row r="25" spans="1:31">
      <c r="B25" s="82" t="str">
        <f>IF($E$9="✓",IF(AND($C$5&gt;='参考（削除不可）（入力例用）0208修正 (2)'!$E$3,$C$5&lt;='参考（削除不可）（入力例用）0208修正 (2)'!$F$3),"✓",""),"")</f>
        <v/>
      </c>
      <c r="C25" s="83">
        <f t="shared" si="15"/>
        <v>45689</v>
      </c>
      <c r="D25" s="95" t="str">
        <f t="shared" si="16"/>
        <v/>
      </c>
      <c r="E25" s="86">
        <f t="shared" si="17"/>
        <v>0</v>
      </c>
      <c r="F25" s="86">
        <f t="shared" si="0"/>
        <v>0</v>
      </c>
      <c r="G25" s="86">
        <f t="shared" si="20"/>
        <v>0</v>
      </c>
      <c r="H25" s="87">
        <f t="shared" si="4"/>
        <v>1</v>
      </c>
      <c r="I25" s="88">
        <f t="shared" si="5"/>
        <v>0</v>
      </c>
      <c r="J25" s="89"/>
      <c r="K25" s="90"/>
      <c r="L25" s="91" t="str">
        <f t="shared" si="21"/>
        <v>-</v>
      </c>
      <c r="M25" s="92" t="str">
        <f t="shared" si="22"/>
        <v>-</v>
      </c>
      <c r="N25" s="92" t="str">
        <f t="shared" si="23"/>
        <v>-</v>
      </c>
      <c r="O25" s="93" t="str">
        <f t="shared" si="6"/>
        <v>-</v>
      </c>
      <c r="P25" s="86">
        <f t="shared" si="7"/>
        <v>0</v>
      </c>
      <c r="Q25" s="86" t="str">
        <f t="shared" si="1"/>
        <v>-</v>
      </c>
      <c r="R25" s="86" t="str">
        <f t="shared" si="8"/>
        <v>-</v>
      </c>
      <c r="S25" s="87" t="str">
        <f t="shared" si="9"/>
        <v>-</v>
      </c>
      <c r="T25" s="86" t="str">
        <f t="shared" si="10"/>
        <v>-</v>
      </c>
      <c r="U25" s="86">
        <f t="shared" si="11"/>
        <v>0</v>
      </c>
      <c r="W25" s="94" t="s">
        <v>39</v>
      </c>
      <c r="AA25" s="12"/>
      <c r="AB25" s="37">
        <f t="shared" si="2"/>
        <v>0</v>
      </c>
      <c r="AC25" s="37">
        <f t="shared" si="12"/>
        <v>0</v>
      </c>
      <c r="AD25" s="37">
        <f t="shared" si="3"/>
        <v>0</v>
      </c>
      <c r="AE25" s="37">
        <f t="shared" si="13"/>
        <v>0</v>
      </c>
    </row>
    <row r="26" spans="1:31">
      <c r="B26" s="82" t="str">
        <f>IF($E$9="✓",IF(AND($C$5&gt;='参考（削除不可）（入力例用）0208修正 (2)'!$E$3,$C$5&lt;='参考（削除不可）（入力例用）0208修正 (2)'!$F$3),"✓",""),"")</f>
        <v/>
      </c>
      <c r="C26" s="83">
        <f t="shared" si="15"/>
        <v>45717</v>
      </c>
      <c r="D26" s="95" t="str">
        <f>IF($D$18="✓",$D$18,"")</f>
        <v/>
      </c>
      <c r="E26" s="86">
        <f t="shared" si="17"/>
        <v>0</v>
      </c>
      <c r="F26" s="86">
        <f t="shared" si="0"/>
        <v>0</v>
      </c>
      <c r="G26" s="86">
        <f t="shared" si="20"/>
        <v>0</v>
      </c>
      <c r="H26" s="87">
        <f t="shared" si="4"/>
        <v>1</v>
      </c>
      <c r="I26" s="88">
        <f t="shared" si="5"/>
        <v>0</v>
      </c>
      <c r="J26" s="89"/>
      <c r="K26" s="90"/>
      <c r="L26" s="91" t="str">
        <f t="shared" si="21"/>
        <v>-</v>
      </c>
      <c r="M26" s="92" t="str">
        <f t="shared" si="22"/>
        <v>-</v>
      </c>
      <c r="N26" s="92" t="str">
        <f t="shared" si="23"/>
        <v>-</v>
      </c>
      <c r="O26" s="93" t="str">
        <f t="shared" si="6"/>
        <v>-</v>
      </c>
      <c r="P26" s="86">
        <f t="shared" si="7"/>
        <v>0</v>
      </c>
      <c r="Q26" s="86" t="str">
        <f t="shared" si="1"/>
        <v>-</v>
      </c>
      <c r="R26" s="86" t="str">
        <f t="shared" si="8"/>
        <v>-</v>
      </c>
      <c r="S26" s="87" t="str">
        <f t="shared" si="9"/>
        <v>-</v>
      </c>
      <c r="T26" s="86" t="str">
        <f t="shared" si="10"/>
        <v>-</v>
      </c>
      <c r="U26" s="86">
        <f t="shared" si="11"/>
        <v>0</v>
      </c>
      <c r="W26" s="94" t="s">
        <v>39</v>
      </c>
      <c r="AA26" s="12"/>
      <c r="AB26" s="37">
        <f t="shared" si="2"/>
        <v>0</v>
      </c>
      <c r="AC26" s="37">
        <f t="shared" si="12"/>
        <v>0</v>
      </c>
      <c r="AD26" s="37">
        <f t="shared" si="3"/>
        <v>0</v>
      </c>
      <c r="AE26" s="37">
        <f t="shared" si="13"/>
        <v>0</v>
      </c>
    </row>
    <row r="27" spans="1:31">
      <c r="B27" s="82" t="str">
        <f>IF($E$9="✓",IF(AND($C$5&gt;='参考（削除不可）（入力例用）0208修正 (2)'!$E$3,$C$5&lt;='参考（削除不可）（入力例用）0208修正 (2)'!$F$3),"✓",""),"")</f>
        <v/>
      </c>
      <c r="C27" s="83">
        <f t="shared" si="15"/>
        <v>45748</v>
      </c>
      <c r="D27" s="95" t="str">
        <f t="shared" si="16"/>
        <v/>
      </c>
      <c r="E27" s="86">
        <f t="shared" si="17"/>
        <v>0</v>
      </c>
      <c r="F27" s="86">
        <f t="shared" si="0"/>
        <v>0</v>
      </c>
      <c r="G27" s="86">
        <f t="shared" si="20"/>
        <v>0</v>
      </c>
      <c r="H27" s="87">
        <f t="shared" si="4"/>
        <v>1</v>
      </c>
      <c r="I27" s="88">
        <f t="shared" si="5"/>
        <v>0</v>
      </c>
      <c r="J27" s="89"/>
      <c r="K27" s="90"/>
      <c r="L27" s="91" t="str">
        <f t="shared" si="21"/>
        <v>-</v>
      </c>
      <c r="M27" s="92" t="str">
        <f t="shared" si="22"/>
        <v>-</v>
      </c>
      <c r="N27" s="92" t="str">
        <f t="shared" si="23"/>
        <v>-</v>
      </c>
      <c r="O27" s="93" t="str">
        <f t="shared" si="6"/>
        <v>-</v>
      </c>
      <c r="P27" s="86">
        <f t="shared" si="7"/>
        <v>0</v>
      </c>
      <c r="Q27" s="86" t="str">
        <f t="shared" si="1"/>
        <v>-</v>
      </c>
      <c r="R27" s="86" t="str">
        <f t="shared" si="8"/>
        <v>-</v>
      </c>
      <c r="S27" s="87" t="str">
        <f t="shared" si="9"/>
        <v>-</v>
      </c>
      <c r="T27" s="86" t="str">
        <f t="shared" si="10"/>
        <v>-</v>
      </c>
      <c r="U27" s="86">
        <f t="shared" si="11"/>
        <v>0</v>
      </c>
      <c r="W27" s="94" t="s">
        <v>39</v>
      </c>
      <c r="AA27" s="12"/>
      <c r="AB27" s="37">
        <f t="shared" si="2"/>
        <v>0</v>
      </c>
      <c r="AC27" s="37">
        <f t="shared" si="12"/>
        <v>0</v>
      </c>
      <c r="AD27" s="37">
        <f t="shared" si="3"/>
        <v>0</v>
      </c>
      <c r="AE27" s="37">
        <f t="shared" si="13"/>
        <v>0</v>
      </c>
    </row>
    <row r="28" spans="1:31">
      <c r="B28" s="82" t="str">
        <f>IF($E$9="✓",IF(AND($C$5&gt;='参考（削除不可）（入力例用）0208修正 (2)'!$E$3,$C$5&lt;='参考（削除不可）（入力例用）0208修正 (2)'!$F$3),"✓",""),"")</f>
        <v/>
      </c>
      <c r="C28" s="83">
        <f t="shared" si="15"/>
        <v>45778</v>
      </c>
      <c r="D28" s="95" t="str">
        <f t="shared" si="16"/>
        <v/>
      </c>
      <c r="E28" s="86">
        <f t="shared" si="17"/>
        <v>0</v>
      </c>
      <c r="F28" s="86">
        <f t="shared" si="0"/>
        <v>0</v>
      </c>
      <c r="G28" s="86">
        <f t="shared" si="20"/>
        <v>0</v>
      </c>
      <c r="H28" s="87">
        <f t="shared" si="4"/>
        <v>1</v>
      </c>
      <c r="I28" s="88">
        <f t="shared" si="5"/>
        <v>0</v>
      </c>
      <c r="J28" s="89"/>
      <c r="K28" s="90"/>
      <c r="L28" s="91" t="str">
        <f t="shared" si="21"/>
        <v>-</v>
      </c>
      <c r="M28" s="92" t="str">
        <f t="shared" si="22"/>
        <v>-</v>
      </c>
      <c r="N28" s="92" t="str">
        <f t="shared" si="23"/>
        <v>-</v>
      </c>
      <c r="O28" s="93" t="str">
        <f t="shared" si="6"/>
        <v>-</v>
      </c>
      <c r="P28" s="86">
        <f t="shared" si="7"/>
        <v>0</v>
      </c>
      <c r="Q28" s="86" t="str">
        <f t="shared" si="1"/>
        <v>-</v>
      </c>
      <c r="R28" s="86" t="str">
        <f t="shared" si="8"/>
        <v>-</v>
      </c>
      <c r="S28" s="87" t="str">
        <f t="shared" si="9"/>
        <v>-</v>
      </c>
      <c r="T28" s="86" t="str">
        <f t="shared" si="10"/>
        <v>-</v>
      </c>
      <c r="U28" s="86">
        <f t="shared" si="11"/>
        <v>0</v>
      </c>
      <c r="W28" s="94" t="s">
        <v>39</v>
      </c>
      <c r="AA28" s="12"/>
      <c r="AB28" s="37">
        <f t="shared" si="2"/>
        <v>0</v>
      </c>
      <c r="AC28" s="37">
        <f t="shared" si="12"/>
        <v>0</v>
      </c>
      <c r="AD28" s="37">
        <f t="shared" si="3"/>
        <v>0</v>
      </c>
      <c r="AE28" s="37">
        <f t="shared" si="13"/>
        <v>0</v>
      </c>
    </row>
    <row r="29" spans="1:31" ht="18.600000000000001" thickBot="1">
      <c r="B29" s="82" t="str">
        <f>IF($E$9="✓",IF(AND($C$5&gt;='参考（削除不可）（入力例用）0208修正 (2)'!$E$3,$C$5&lt;='参考（削除不可）（入力例用）0208修正 (2)'!$F$3),"✓",""),"")</f>
        <v/>
      </c>
      <c r="C29" s="83">
        <f t="shared" si="15"/>
        <v>45809</v>
      </c>
      <c r="D29" s="95" t="str">
        <f t="shared" si="16"/>
        <v/>
      </c>
      <c r="E29" s="86">
        <f t="shared" si="17"/>
        <v>0</v>
      </c>
      <c r="F29" s="86">
        <f t="shared" si="0"/>
        <v>0</v>
      </c>
      <c r="G29" s="86">
        <f t="shared" si="20"/>
        <v>0</v>
      </c>
      <c r="H29" s="87">
        <f t="shared" si="4"/>
        <v>1</v>
      </c>
      <c r="I29" s="88">
        <f t="shared" si="5"/>
        <v>0</v>
      </c>
      <c r="J29" s="96"/>
      <c r="K29" s="97"/>
      <c r="L29" s="91" t="str">
        <f t="shared" si="21"/>
        <v>-</v>
      </c>
      <c r="M29" s="92" t="str">
        <f t="shared" si="22"/>
        <v>-</v>
      </c>
      <c r="N29" s="92" t="str">
        <f t="shared" si="23"/>
        <v>-</v>
      </c>
      <c r="O29" s="93" t="str">
        <f t="shared" si="6"/>
        <v>-</v>
      </c>
      <c r="P29" s="86">
        <f t="shared" si="7"/>
        <v>0</v>
      </c>
      <c r="Q29" s="86" t="str">
        <f t="shared" si="1"/>
        <v>-</v>
      </c>
      <c r="R29" s="86" t="str">
        <f t="shared" si="8"/>
        <v>-</v>
      </c>
      <c r="S29" s="87" t="str">
        <f t="shared" si="9"/>
        <v>-</v>
      </c>
      <c r="T29" s="86" t="str">
        <f t="shared" si="10"/>
        <v>-</v>
      </c>
      <c r="U29" s="86">
        <f t="shared" si="11"/>
        <v>0</v>
      </c>
      <c r="W29" s="94" t="s">
        <v>39</v>
      </c>
      <c r="AA29" s="12"/>
      <c r="AB29" s="37">
        <f>IF($B29="✓",IF($B49="✓",IF($E29&gt;=$E49,330000,0),330000),0)</f>
        <v>0</v>
      </c>
      <c r="AC29" s="37">
        <f t="shared" si="12"/>
        <v>0</v>
      </c>
      <c r="AD29" s="37">
        <f t="shared" si="3"/>
        <v>0</v>
      </c>
      <c r="AE29" s="37">
        <f t="shared" si="13"/>
        <v>0</v>
      </c>
    </row>
    <row r="30" spans="1:31" ht="18.600000000000001" thickTop="1"/>
    <row r="31" spans="1:31" ht="18" customHeight="1" thickBot="1">
      <c r="B31" s="144" t="s">
        <v>84</v>
      </c>
      <c r="C31" s="147" t="s">
        <v>12</v>
      </c>
      <c r="D31" s="131" t="s">
        <v>13</v>
      </c>
      <c r="E31" s="150" t="s">
        <v>40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W31" s="135" t="s">
        <v>41</v>
      </c>
      <c r="X31" s="136"/>
    </row>
    <row r="32" spans="1:31" ht="18.600000000000001" thickTop="1">
      <c r="B32" s="145"/>
      <c r="C32" s="148"/>
      <c r="D32" s="132"/>
      <c r="E32" s="137" t="s">
        <v>15</v>
      </c>
      <c r="F32" s="138"/>
      <c r="G32" s="138"/>
      <c r="H32" s="138"/>
      <c r="I32" s="139"/>
      <c r="J32" s="137" t="s">
        <v>16</v>
      </c>
      <c r="K32" s="138"/>
      <c r="L32" s="138"/>
      <c r="M32" s="138"/>
      <c r="N32" s="138"/>
      <c r="O32" s="138"/>
      <c r="P32" s="138"/>
      <c r="Q32" s="138"/>
      <c r="R32" s="138"/>
      <c r="S32" s="138"/>
      <c r="T32" s="139"/>
      <c r="U32" s="140" t="s">
        <v>17</v>
      </c>
      <c r="W32" s="141" t="s">
        <v>42</v>
      </c>
      <c r="X32" s="142" t="s">
        <v>43</v>
      </c>
      <c r="AA32" s="12"/>
      <c r="AB32" s="13" t="s">
        <v>18</v>
      </c>
      <c r="AC32" s="13" t="s">
        <v>19</v>
      </c>
      <c r="AD32" s="13" t="s">
        <v>20</v>
      </c>
      <c r="AE32" s="13" t="s">
        <v>21</v>
      </c>
    </row>
    <row r="33" spans="1:31" ht="21" customHeight="1">
      <c r="B33" s="145"/>
      <c r="C33" s="148"/>
      <c r="D33" s="132"/>
      <c r="E33" s="131" t="s">
        <v>22</v>
      </c>
      <c r="F33" s="131" t="s">
        <v>23</v>
      </c>
      <c r="G33" s="131" t="s">
        <v>24</v>
      </c>
      <c r="H33" s="131" t="s">
        <v>25</v>
      </c>
      <c r="I33" s="131" t="s">
        <v>26</v>
      </c>
      <c r="J33" s="131" t="s">
        <v>27</v>
      </c>
      <c r="K33" s="131" t="s">
        <v>28</v>
      </c>
      <c r="L33" s="133" t="s">
        <v>29</v>
      </c>
      <c r="M33" s="14"/>
      <c r="N33" s="14"/>
      <c r="O33" s="15"/>
      <c r="P33" s="131" t="s">
        <v>30</v>
      </c>
      <c r="Q33" s="131" t="s">
        <v>23</v>
      </c>
      <c r="R33" s="131" t="s">
        <v>31</v>
      </c>
      <c r="S33" s="131" t="s">
        <v>25</v>
      </c>
      <c r="T33" s="131" t="s">
        <v>32</v>
      </c>
      <c r="U33" s="140"/>
      <c r="W33" s="141"/>
      <c r="X33" s="143"/>
      <c r="AA33" s="16" t="s">
        <v>8</v>
      </c>
      <c r="AB33" s="17" t="s">
        <v>33</v>
      </c>
      <c r="AC33" s="17" t="s">
        <v>33</v>
      </c>
      <c r="AD33" s="17" t="s">
        <v>34</v>
      </c>
      <c r="AE33" s="17" t="s">
        <v>34</v>
      </c>
    </row>
    <row r="34" spans="1:31" ht="50.4" customHeight="1" thickBot="1">
      <c r="B34" s="146"/>
      <c r="C34" s="149"/>
      <c r="D34" s="132"/>
      <c r="E34" s="132"/>
      <c r="F34" s="134"/>
      <c r="G34" s="132"/>
      <c r="H34" s="134"/>
      <c r="I34" s="134"/>
      <c r="J34" s="132"/>
      <c r="K34" s="132"/>
      <c r="L34" s="134"/>
      <c r="M34" s="11" t="s">
        <v>44</v>
      </c>
      <c r="N34" s="11" t="s">
        <v>45</v>
      </c>
      <c r="O34" s="18" t="s">
        <v>46</v>
      </c>
      <c r="P34" s="134"/>
      <c r="Q34" s="134"/>
      <c r="R34" s="134"/>
      <c r="S34" s="134"/>
      <c r="T34" s="134"/>
      <c r="U34" s="140"/>
      <c r="W34" s="141"/>
      <c r="X34" s="143"/>
      <c r="AA34" s="16" t="s">
        <v>9</v>
      </c>
      <c r="AB34" s="17" t="s">
        <v>33</v>
      </c>
      <c r="AC34" s="17" t="s">
        <v>34</v>
      </c>
      <c r="AD34" s="17" t="s">
        <v>33</v>
      </c>
      <c r="AE34" s="17" t="s">
        <v>34</v>
      </c>
    </row>
    <row r="35" spans="1:31" ht="19.2" thickTop="1" thickBot="1">
      <c r="B35" s="20" t="str">
        <f>IF($F$8="✓",IF(AND($C$5&gt;='参考（削除不可）（入力例用）0208修正 (2)'!$C$3,$C$5&lt;='参考（削除不可）（入力例用）0208修正 (2)'!$D$3),"✓",""),"")</f>
        <v/>
      </c>
      <c r="C35" s="21">
        <f>DATE($C$3,4,1)</f>
        <v>45383</v>
      </c>
      <c r="D35" s="98"/>
      <c r="E35" s="31"/>
      <c r="F35" s="24">
        <f t="shared" ref="F35:F49" si="24">IF($B35="✓",IF($J35="✓",0,IF($J15="✓",AD35,AB35)),0)</f>
        <v>0</v>
      </c>
      <c r="G35" s="25"/>
      <c r="H35" s="26">
        <f t="shared" ref="H35:H49" si="25">IF(D35="✓",3/4,1)</f>
        <v>1</v>
      </c>
      <c r="I35" s="27">
        <f t="shared" ref="I35:I49" si="26">MAX(ROUNDDOWN(((E35-F35)*0.06-G35*H35),-2),0)</f>
        <v>0</v>
      </c>
      <c r="J35" s="28"/>
      <c r="K35" s="29"/>
      <c r="L35" s="24" t="str">
        <f t="shared" ref="L35:L49" si="27">IF(J35="✓",IFERROR(MAX(IF(M35&lt;=0,N35-O35,M35),0),"-"),"-")</f>
        <v>-</v>
      </c>
      <c r="M35" s="30"/>
      <c r="N35" s="31"/>
      <c r="O35" s="32" t="str">
        <f>IF(J35="✓",E35,"-")</f>
        <v>-</v>
      </c>
      <c r="P35" s="33">
        <f t="shared" ref="P35:P49" si="28">IF(J35="✓",MAX(K35-L35,0),0)</f>
        <v>0</v>
      </c>
      <c r="Q35" s="33" t="str">
        <f>IF(J35="✓",IF($B35="✓",IF($J15="✓",$AE35,$AC35),0),"-")</f>
        <v>-</v>
      </c>
      <c r="R35" s="33" t="str">
        <f t="shared" ref="R35:R49" si="29">IF(J35="✓",G35,"-")</f>
        <v>-</v>
      </c>
      <c r="S35" s="34" t="str">
        <f t="shared" ref="S35:S49" si="30">IF(J35="✓",IF(D35="✓",3/4,1),"-")</f>
        <v>-</v>
      </c>
      <c r="T35" s="33" t="str">
        <f>IF(J35="✓",MAX(ROUNDDOWN(((P35-Q35)*0.06-R35*S35),-2),0),"-")</f>
        <v>-</v>
      </c>
      <c r="U35" s="33">
        <f t="shared" ref="U35:U49" si="31">IF(J35="✓",T35,I35)</f>
        <v>0</v>
      </c>
      <c r="V35" s="99"/>
      <c r="W35" s="27">
        <f>SUM(I15,I35)</f>
        <v>0</v>
      </c>
      <c r="X35" s="100">
        <f>SUM(U15,U35)</f>
        <v>0</v>
      </c>
      <c r="Y35" s="101" t="str">
        <f>IF(W35=X35,"",IF(X35&gt;=154500,"←収入回復届出",""))</f>
        <v/>
      </c>
      <c r="Z35" s="101"/>
      <c r="AA35" s="12"/>
      <c r="AB35" s="37">
        <f t="shared" ref="AB35:AB49" si="32">IF($B35="✓",IF($B15="✓",IF($E15&gt;=$E35,0,330000),330000),0)</f>
        <v>0</v>
      </c>
      <c r="AC35" s="37">
        <f>IF($B35="✓",IF($B15="✓",IF($E15&gt;=$P35,0,330000),330000),0)</f>
        <v>0</v>
      </c>
      <c r="AD35" s="37">
        <f>IF($B35="✓",IF($B15="✓",IF($P15&gt;=$E35,0,330000),330000),0)</f>
        <v>0</v>
      </c>
      <c r="AE35" s="37">
        <f>IF($B35="✓",IF($B15="✓",IF($P15&gt;=$P35,0,330000),330000),0)</f>
        <v>0</v>
      </c>
    </row>
    <row r="36" spans="1:31" ht="18.600000000000001" thickTop="1">
      <c r="B36" s="20" t="str">
        <f>IF($F$8="✓",IF(AND($C$5&gt;='参考（削除不可）（入力例用）0208修正 (2)'!$C$3,$C$5&lt;='参考（削除不可）（入力例用）0208修正 (2)'!$D$3),"✓",""),"")</f>
        <v/>
      </c>
      <c r="C36" s="38">
        <f>EDATE(C35,1)</f>
        <v>45413</v>
      </c>
      <c r="D36" s="39" t="str">
        <f>IF($D$35="✓",$D$35,"")</f>
        <v/>
      </c>
      <c r="E36" s="40">
        <f>$E$35</f>
        <v>0</v>
      </c>
      <c r="F36" s="33">
        <f t="shared" si="24"/>
        <v>0</v>
      </c>
      <c r="G36" s="40">
        <f>$G$35</f>
        <v>0</v>
      </c>
      <c r="H36" s="34">
        <f t="shared" si="25"/>
        <v>1</v>
      </c>
      <c r="I36" s="27">
        <f t="shared" si="26"/>
        <v>0</v>
      </c>
      <c r="J36" s="41"/>
      <c r="K36" s="42"/>
      <c r="L36" s="24" t="str">
        <f t="shared" si="27"/>
        <v>-</v>
      </c>
      <c r="M36" s="43" t="str">
        <f>IF(J36="✓",$M$35,"-")</f>
        <v>-</v>
      </c>
      <c r="N36" s="43" t="str">
        <f>IF(J36="✓",$N$35,"-")</f>
        <v>-</v>
      </c>
      <c r="O36" s="32" t="str">
        <f t="shared" ref="O36:O49" si="33">IF(J36="✓",E36,"-")</f>
        <v>-</v>
      </c>
      <c r="P36" s="33">
        <f t="shared" si="28"/>
        <v>0</v>
      </c>
      <c r="Q36" s="33" t="str">
        <f t="shared" ref="Q36:Q49" si="34">IF(J36="✓",IF($B36="✓",IF($J16="✓",$AE36,$AC36),0),"-")</f>
        <v>-</v>
      </c>
      <c r="R36" s="33" t="str">
        <f t="shared" si="29"/>
        <v>-</v>
      </c>
      <c r="S36" s="34" t="str">
        <f t="shared" si="30"/>
        <v>-</v>
      </c>
      <c r="T36" s="33" t="str">
        <f t="shared" ref="T36:T49" si="35">IF(J36="✓",MAX(ROUNDDOWN(((P36-Q36)*0.06-R36*S36),-2),0),"-")</f>
        <v>-</v>
      </c>
      <c r="U36" s="33">
        <f t="shared" si="31"/>
        <v>0</v>
      </c>
      <c r="V36" s="99"/>
      <c r="W36" s="27">
        <f t="shared" ref="W36:W49" si="36">SUM(I16,I36)</f>
        <v>0</v>
      </c>
      <c r="X36" s="100">
        <f t="shared" ref="X36:X49" si="37">SUM(U16,U36)</f>
        <v>0</v>
      </c>
      <c r="Y36" s="101" t="str">
        <f>IF(Y37="←収入回復届出","←最終支給月",IF(X35&lt;154500,IF(X36&gt;=154500,"←収入回復届出",""),""))</f>
        <v/>
      </c>
      <c r="Z36" s="101"/>
      <c r="AA36" s="12"/>
      <c r="AB36" s="37">
        <f t="shared" si="32"/>
        <v>0</v>
      </c>
      <c r="AC36" s="37">
        <f t="shared" ref="AC36:AC49" si="38">IF($B36="✓",IF($B16="✓",IF($E16&gt;=$P36,0,330000),330000),0)</f>
        <v>0</v>
      </c>
      <c r="AD36" s="37">
        <f t="shared" ref="AD36:AD49" si="39">IF($B36="✓",IF($B16="✓",IF($P16&gt;=$E36,0,330000),330000),0)</f>
        <v>0</v>
      </c>
      <c r="AE36" s="37">
        <f t="shared" ref="AE36:AE49" si="40">IF($B36="✓",IF($B16="✓",IF($P16&gt;=$P36,0,330000),330000),0)</f>
        <v>0</v>
      </c>
    </row>
    <row r="37" spans="1:31" ht="18.600000000000001" thickBot="1">
      <c r="A37" s="46"/>
      <c r="B37" s="47" t="str">
        <f>IF($F$8="✓",IF(AND($C$5&gt;='参考（削除不可）（入力例用）0208修正 (2)'!$C$3,$C$5&lt;='参考（削除不可）（入力例用）0208修正 (2)'!$D$3),"✓",""),"")</f>
        <v/>
      </c>
      <c r="C37" s="48">
        <f>EDATE(C36,1)</f>
        <v>45444</v>
      </c>
      <c r="D37" s="49" t="str">
        <f>IF($D$35="✓",$D$35,"")</f>
        <v/>
      </c>
      <c r="E37" s="50">
        <f>$E$35</f>
        <v>0</v>
      </c>
      <c r="F37" s="51">
        <f t="shared" si="24"/>
        <v>0</v>
      </c>
      <c r="G37" s="50">
        <f>$G$35</f>
        <v>0</v>
      </c>
      <c r="H37" s="52">
        <f t="shared" si="25"/>
        <v>1</v>
      </c>
      <c r="I37" s="53">
        <f t="shared" si="26"/>
        <v>0</v>
      </c>
      <c r="J37" s="54"/>
      <c r="K37" s="55"/>
      <c r="L37" s="56" t="str">
        <f t="shared" si="27"/>
        <v>-</v>
      </c>
      <c r="M37" s="57" t="str">
        <f>IF(J37="✓",$M$35,"-")</f>
        <v>-</v>
      </c>
      <c r="N37" s="57" t="str">
        <f>IF(J37="✓",$N$35,"-")</f>
        <v>-</v>
      </c>
      <c r="O37" s="58" t="str">
        <f t="shared" si="33"/>
        <v>-</v>
      </c>
      <c r="P37" s="51">
        <f t="shared" si="28"/>
        <v>0</v>
      </c>
      <c r="Q37" s="51" t="str">
        <f t="shared" si="34"/>
        <v>-</v>
      </c>
      <c r="R37" s="51" t="str">
        <f t="shared" si="29"/>
        <v>-</v>
      </c>
      <c r="S37" s="52" t="str">
        <f t="shared" si="30"/>
        <v>-</v>
      </c>
      <c r="T37" s="51" t="str">
        <f t="shared" si="35"/>
        <v>-</v>
      </c>
      <c r="U37" s="51">
        <f t="shared" si="31"/>
        <v>0</v>
      </c>
      <c r="V37" s="102"/>
      <c r="W37" s="53">
        <f t="shared" si="36"/>
        <v>0</v>
      </c>
      <c r="X37" s="103">
        <f t="shared" si="37"/>
        <v>0</v>
      </c>
      <c r="Y37" s="104" t="str">
        <f t="shared" ref="Y37:Y46" si="41">IF(Y38="←収入回復届出","←最終支給月",IF(X36&lt;154500,IF(X37&gt;=154500,"←収入回復届出",""),""))</f>
        <v/>
      </c>
      <c r="Z37" s="105"/>
      <c r="AA37" s="12"/>
      <c r="AB37" s="37">
        <f t="shared" si="32"/>
        <v>0</v>
      </c>
      <c r="AC37" s="37">
        <f t="shared" si="38"/>
        <v>0</v>
      </c>
      <c r="AD37" s="37">
        <f t="shared" si="39"/>
        <v>0</v>
      </c>
      <c r="AE37" s="37">
        <f t="shared" si="40"/>
        <v>0</v>
      </c>
    </row>
    <row r="38" spans="1:31" ht="19.2" thickTop="1" thickBot="1">
      <c r="A38" s="63"/>
      <c r="B38" s="64" t="str">
        <f>IF($F$9="✓",IF(AND($C$5&gt;='参考（削除不可）（入力例用）0208修正 (2)'!$E$3,$C$5&lt;='参考（削除不可）（入力例用）0208修正 (2)'!$F$3),"✓",""),"")</f>
        <v/>
      </c>
      <c r="C38" s="65">
        <f>EDATE(C37,1)</f>
        <v>45474</v>
      </c>
      <c r="D38" s="106"/>
      <c r="E38" s="75"/>
      <c r="F38" s="68">
        <f t="shared" si="24"/>
        <v>0</v>
      </c>
      <c r="G38" s="69"/>
      <c r="H38" s="70">
        <f t="shared" si="25"/>
        <v>1</v>
      </c>
      <c r="I38" s="71">
        <f t="shared" si="26"/>
        <v>0</v>
      </c>
      <c r="J38" s="72"/>
      <c r="K38" s="73"/>
      <c r="L38" s="68" t="str">
        <f t="shared" si="27"/>
        <v>-</v>
      </c>
      <c r="M38" s="74"/>
      <c r="N38" s="75"/>
      <c r="O38" s="76" t="str">
        <f t="shared" si="33"/>
        <v>-</v>
      </c>
      <c r="P38" s="77">
        <f t="shared" si="28"/>
        <v>0</v>
      </c>
      <c r="Q38" s="77" t="str">
        <f t="shared" si="34"/>
        <v>-</v>
      </c>
      <c r="R38" s="77" t="str">
        <f>IF(J38="✓",G38,"-")</f>
        <v>-</v>
      </c>
      <c r="S38" s="78" t="str">
        <f t="shared" si="30"/>
        <v>-</v>
      </c>
      <c r="T38" s="77" t="str">
        <f t="shared" si="35"/>
        <v>-</v>
      </c>
      <c r="U38" s="77">
        <f t="shared" si="31"/>
        <v>0</v>
      </c>
      <c r="V38" s="107"/>
      <c r="W38" s="71">
        <f t="shared" si="36"/>
        <v>0</v>
      </c>
      <c r="X38" s="108">
        <f t="shared" si="37"/>
        <v>0</v>
      </c>
      <c r="Y38" s="109" t="str">
        <f t="shared" si="41"/>
        <v/>
      </c>
      <c r="Z38" s="110"/>
      <c r="AA38" s="12"/>
      <c r="AB38" s="37">
        <f t="shared" si="32"/>
        <v>0</v>
      </c>
      <c r="AC38" s="37">
        <f t="shared" si="38"/>
        <v>0</v>
      </c>
      <c r="AD38" s="37">
        <f t="shared" si="39"/>
        <v>0</v>
      </c>
      <c r="AE38" s="37">
        <f t="shared" si="40"/>
        <v>0</v>
      </c>
    </row>
    <row r="39" spans="1:31" ht="18.600000000000001" thickTop="1">
      <c r="B39" s="82" t="str">
        <f>IF($F$9="✓",IF(AND($C$5&gt;='参考（削除不可）（入力例用）0208修正 (2)'!$E$3,$C$5&lt;='参考（削除不可）（入力例用）0208修正 (2)'!$F$3),"✓",""),"")</f>
        <v/>
      </c>
      <c r="C39" s="83">
        <f t="shared" ref="C39:C49" si="42">EDATE(C38,1)</f>
        <v>45505</v>
      </c>
      <c r="D39" s="84" t="str">
        <f t="shared" ref="D39:D49" si="43">IF($D$38="✓",$D$38,"")</f>
        <v/>
      </c>
      <c r="E39" s="85">
        <f t="shared" ref="E39:E49" si="44">$E$38</f>
        <v>0</v>
      </c>
      <c r="F39" s="86">
        <f t="shared" si="24"/>
        <v>0</v>
      </c>
      <c r="G39" s="85">
        <f t="shared" ref="G39:G49" si="45">$G$38</f>
        <v>0</v>
      </c>
      <c r="H39" s="87">
        <f t="shared" si="25"/>
        <v>1</v>
      </c>
      <c r="I39" s="88">
        <f t="shared" si="26"/>
        <v>0</v>
      </c>
      <c r="J39" s="89"/>
      <c r="K39" s="90"/>
      <c r="L39" s="91" t="str">
        <f t="shared" si="27"/>
        <v>-</v>
      </c>
      <c r="M39" s="92" t="str">
        <f>IF(J39="✓",$M$38,"-")</f>
        <v>-</v>
      </c>
      <c r="N39" s="92" t="str">
        <f t="shared" ref="N39:N49" si="46">IF(J39="✓",$N$38,"-")</f>
        <v>-</v>
      </c>
      <c r="O39" s="93" t="str">
        <f t="shared" si="33"/>
        <v>-</v>
      </c>
      <c r="P39" s="86">
        <f t="shared" si="28"/>
        <v>0</v>
      </c>
      <c r="Q39" s="86" t="str">
        <f t="shared" si="34"/>
        <v>-</v>
      </c>
      <c r="R39" s="86" t="str">
        <f t="shared" si="29"/>
        <v>-</v>
      </c>
      <c r="S39" s="87" t="str">
        <f t="shared" si="30"/>
        <v>-</v>
      </c>
      <c r="T39" s="86" t="str">
        <f t="shared" si="35"/>
        <v>-</v>
      </c>
      <c r="U39" s="86">
        <f>IF(J39="✓",T39,I39)</f>
        <v>0</v>
      </c>
      <c r="V39" s="111"/>
      <c r="W39" s="88">
        <f t="shared" si="36"/>
        <v>0</v>
      </c>
      <c r="X39" s="112">
        <f>SUM(U19,U39)</f>
        <v>0</v>
      </c>
      <c r="Y39" s="113" t="str">
        <f t="shared" si="41"/>
        <v/>
      </c>
      <c r="Z39" s="113"/>
      <c r="AA39" s="12"/>
      <c r="AB39" s="37">
        <f t="shared" si="32"/>
        <v>0</v>
      </c>
      <c r="AC39" s="37">
        <f t="shared" si="38"/>
        <v>0</v>
      </c>
      <c r="AD39" s="37">
        <f t="shared" si="39"/>
        <v>0</v>
      </c>
      <c r="AE39" s="37">
        <f t="shared" si="40"/>
        <v>0</v>
      </c>
    </row>
    <row r="40" spans="1:31">
      <c r="B40" s="82" t="str">
        <f>IF($F$9="✓",IF(AND($C$5&gt;='参考（削除不可）（入力例用）0208修正 (2)'!$E$3,$C$5&lt;='参考（削除不可）（入力例用）0208修正 (2)'!$F$3),"✓",""),"")</f>
        <v/>
      </c>
      <c r="C40" s="83">
        <f t="shared" si="42"/>
        <v>45536</v>
      </c>
      <c r="D40" s="95" t="str">
        <f t="shared" si="43"/>
        <v/>
      </c>
      <c r="E40" s="86">
        <f t="shared" si="44"/>
        <v>0</v>
      </c>
      <c r="F40" s="86">
        <f t="shared" si="24"/>
        <v>0</v>
      </c>
      <c r="G40" s="86">
        <f t="shared" si="45"/>
        <v>0</v>
      </c>
      <c r="H40" s="87">
        <f t="shared" si="25"/>
        <v>1</v>
      </c>
      <c r="I40" s="88">
        <f t="shared" si="26"/>
        <v>0</v>
      </c>
      <c r="J40" s="89"/>
      <c r="K40" s="90"/>
      <c r="L40" s="91" t="str">
        <f t="shared" si="27"/>
        <v>-</v>
      </c>
      <c r="M40" s="92" t="str">
        <f t="shared" ref="M40:M49" si="47">IF(J40="✓",$M$38,"-")</f>
        <v>-</v>
      </c>
      <c r="N40" s="92" t="str">
        <f t="shared" si="46"/>
        <v>-</v>
      </c>
      <c r="O40" s="93" t="str">
        <f t="shared" si="33"/>
        <v>-</v>
      </c>
      <c r="P40" s="86">
        <f>IF(J40="✓",MAX(K40-L40,0),0)</f>
        <v>0</v>
      </c>
      <c r="Q40" s="86" t="str">
        <f t="shared" si="34"/>
        <v>-</v>
      </c>
      <c r="R40" s="86" t="str">
        <f t="shared" si="29"/>
        <v>-</v>
      </c>
      <c r="S40" s="87" t="str">
        <f t="shared" si="30"/>
        <v>-</v>
      </c>
      <c r="T40" s="86" t="str">
        <f t="shared" si="35"/>
        <v>-</v>
      </c>
      <c r="U40" s="86">
        <f t="shared" si="31"/>
        <v>0</v>
      </c>
      <c r="V40" s="111"/>
      <c r="W40" s="88">
        <f t="shared" si="36"/>
        <v>0</v>
      </c>
      <c r="X40" s="112">
        <f t="shared" si="37"/>
        <v>0</v>
      </c>
      <c r="Y40" s="113" t="str">
        <f t="shared" si="41"/>
        <v/>
      </c>
      <c r="Z40" s="113"/>
      <c r="AA40" s="12"/>
      <c r="AB40" s="37">
        <f t="shared" si="32"/>
        <v>0</v>
      </c>
      <c r="AC40" s="37">
        <f t="shared" si="38"/>
        <v>0</v>
      </c>
      <c r="AD40" s="37">
        <f t="shared" si="39"/>
        <v>0</v>
      </c>
      <c r="AE40" s="37">
        <f t="shared" si="40"/>
        <v>0</v>
      </c>
    </row>
    <row r="41" spans="1:31">
      <c r="B41" s="82" t="str">
        <f>IF($F$9="✓",IF(AND($C$5&gt;='参考（削除不可）（入力例用）0208修正 (2)'!$E$3,$C$5&lt;='参考（削除不可）（入力例用）0208修正 (2)'!$F$3),"✓",""),"")</f>
        <v/>
      </c>
      <c r="C41" s="83">
        <f t="shared" si="42"/>
        <v>45566</v>
      </c>
      <c r="D41" s="95" t="str">
        <f t="shared" si="43"/>
        <v/>
      </c>
      <c r="E41" s="86">
        <f t="shared" si="44"/>
        <v>0</v>
      </c>
      <c r="F41" s="86">
        <f t="shared" si="24"/>
        <v>0</v>
      </c>
      <c r="G41" s="86">
        <f t="shared" si="45"/>
        <v>0</v>
      </c>
      <c r="H41" s="87">
        <f t="shared" si="25"/>
        <v>1</v>
      </c>
      <c r="I41" s="88">
        <f t="shared" si="26"/>
        <v>0</v>
      </c>
      <c r="J41" s="89"/>
      <c r="K41" s="90"/>
      <c r="L41" s="91" t="str">
        <f t="shared" si="27"/>
        <v>-</v>
      </c>
      <c r="M41" s="92" t="str">
        <f>IF(J41="✓",$M$38,"-")</f>
        <v>-</v>
      </c>
      <c r="N41" s="92" t="str">
        <f t="shared" si="46"/>
        <v>-</v>
      </c>
      <c r="O41" s="93" t="str">
        <f t="shared" si="33"/>
        <v>-</v>
      </c>
      <c r="P41" s="86">
        <f>IF(J41="✓",MAX(K41-L41,0),0)</f>
        <v>0</v>
      </c>
      <c r="Q41" s="86" t="str">
        <f t="shared" si="34"/>
        <v>-</v>
      </c>
      <c r="R41" s="86" t="str">
        <f t="shared" si="29"/>
        <v>-</v>
      </c>
      <c r="S41" s="87" t="str">
        <f t="shared" si="30"/>
        <v>-</v>
      </c>
      <c r="T41" s="86" t="str">
        <f t="shared" si="35"/>
        <v>-</v>
      </c>
      <c r="U41" s="86">
        <f t="shared" si="31"/>
        <v>0</v>
      </c>
      <c r="V41" s="111"/>
      <c r="W41" s="88">
        <f>SUM(I21,I41)</f>
        <v>0</v>
      </c>
      <c r="X41" s="112">
        <f t="shared" si="37"/>
        <v>0</v>
      </c>
      <c r="Y41" s="113" t="str">
        <f t="shared" si="41"/>
        <v/>
      </c>
      <c r="Z41" s="113"/>
      <c r="AA41" s="12"/>
      <c r="AB41" s="37">
        <f t="shared" si="32"/>
        <v>0</v>
      </c>
      <c r="AC41" s="37">
        <f t="shared" si="38"/>
        <v>0</v>
      </c>
      <c r="AD41" s="37">
        <f t="shared" si="39"/>
        <v>0</v>
      </c>
      <c r="AE41" s="37">
        <f t="shared" si="40"/>
        <v>0</v>
      </c>
    </row>
    <row r="42" spans="1:31">
      <c r="B42" s="82" t="str">
        <f>IF($F$9="✓",IF(AND($C$5&gt;='参考（削除不可）（入力例用）0208修正 (2)'!$E$3,$C$5&lt;='参考（削除不可）（入力例用）0208修正 (2)'!$F$3),"✓",""),"")</f>
        <v/>
      </c>
      <c r="C42" s="83">
        <f t="shared" si="42"/>
        <v>45597</v>
      </c>
      <c r="D42" s="95" t="str">
        <f t="shared" si="43"/>
        <v/>
      </c>
      <c r="E42" s="86">
        <f t="shared" si="44"/>
        <v>0</v>
      </c>
      <c r="F42" s="86">
        <f t="shared" si="24"/>
        <v>0</v>
      </c>
      <c r="G42" s="86">
        <f t="shared" si="45"/>
        <v>0</v>
      </c>
      <c r="H42" s="87">
        <f t="shared" si="25"/>
        <v>1</v>
      </c>
      <c r="I42" s="88">
        <f t="shared" si="26"/>
        <v>0</v>
      </c>
      <c r="J42" s="89"/>
      <c r="K42" s="90"/>
      <c r="L42" s="91" t="str">
        <f t="shared" si="27"/>
        <v>-</v>
      </c>
      <c r="M42" s="92" t="str">
        <f t="shared" si="47"/>
        <v>-</v>
      </c>
      <c r="N42" s="92" t="str">
        <f t="shared" si="46"/>
        <v>-</v>
      </c>
      <c r="O42" s="93" t="str">
        <f t="shared" si="33"/>
        <v>-</v>
      </c>
      <c r="P42" s="86">
        <f t="shared" si="28"/>
        <v>0</v>
      </c>
      <c r="Q42" s="86" t="str">
        <f>IF(J42="✓",IF($B42="✓",IF($J22="✓",$AE42,$AC42),0),"-")</f>
        <v>-</v>
      </c>
      <c r="R42" s="86" t="str">
        <f t="shared" si="29"/>
        <v>-</v>
      </c>
      <c r="S42" s="87" t="str">
        <f t="shared" si="30"/>
        <v>-</v>
      </c>
      <c r="T42" s="86" t="str">
        <f t="shared" si="35"/>
        <v>-</v>
      </c>
      <c r="U42" s="86">
        <f t="shared" si="31"/>
        <v>0</v>
      </c>
      <c r="V42" s="111"/>
      <c r="W42" s="88">
        <f t="shared" si="36"/>
        <v>0</v>
      </c>
      <c r="X42" s="112">
        <f t="shared" si="37"/>
        <v>0</v>
      </c>
      <c r="Y42" s="113" t="str">
        <f t="shared" si="41"/>
        <v/>
      </c>
      <c r="Z42" s="113"/>
      <c r="AA42" s="12"/>
      <c r="AB42" s="37">
        <f t="shared" si="32"/>
        <v>0</v>
      </c>
      <c r="AC42" s="37">
        <f t="shared" si="38"/>
        <v>0</v>
      </c>
      <c r="AD42" s="37">
        <f t="shared" si="39"/>
        <v>0</v>
      </c>
      <c r="AE42" s="37">
        <f t="shared" si="40"/>
        <v>0</v>
      </c>
    </row>
    <row r="43" spans="1:31">
      <c r="B43" s="82" t="str">
        <f>IF($F$9="✓",IF(AND($C$5&gt;='参考（削除不可）（入力例用）0208修正 (2)'!$E$3,$C$5&lt;='参考（削除不可）（入力例用）0208修正 (2)'!$F$3),"✓",""),"")</f>
        <v/>
      </c>
      <c r="C43" s="83">
        <f t="shared" si="42"/>
        <v>45627</v>
      </c>
      <c r="D43" s="95" t="str">
        <f t="shared" si="43"/>
        <v/>
      </c>
      <c r="E43" s="86">
        <f t="shared" si="44"/>
        <v>0</v>
      </c>
      <c r="F43" s="86">
        <f t="shared" si="24"/>
        <v>0</v>
      </c>
      <c r="G43" s="86">
        <f t="shared" si="45"/>
        <v>0</v>
      </c>
      <c r="H43" s="87">
        <f t="shared" si="25"/>
        <v>1</v>
      </c>
      <c r="I43" s="88">
        <f t="shared" si="26"/>
        <v>0</v>
      </c>
      <c r="J43" s="89"/>
      <c r="K43" s="90"/>
      <c r="L43" s="91" t="str">
        <f t="shared" si="27"/>
        <v>-</v>
      </c>
      <c r="M43" s="92" t="str">
        <f t="shared" si="47"/>
        <v>-</v>
      </c>
      <c r="N43" s="92" t="str">
        <f t="shared" si="46"/>
        <v>-</v>
      </c>
      <c r="O43" s="93" t="str">
        <f t="shared" si="33"/>
        <v>-</v>
      </c>
      <c r="P43" s="86">
        <f t="shared" si="28"/>
        <v>0</v>
      </c>
      <c r="Q43" s="86" t="str">
        <f t="shared" si="34"/>
        <v>-</v>
      </c>
      <c r="R43" s="86" t="str">
        <f t="shared" si="29"/>
        <v>-</v>
      </c>
      <c r="S43" s="87" t="str">
        <f t="shared" si="30"/>
        <v>-</v>
      </c>
      <c r="T43" s="86" t="str">
        <f t="shared" si="35"/>
        <v>-</v>
      </c>
      <c r="U43" s="86">
        <f t="shared" si="31"/>
        <v>0</v>
      </c>
      <c r="V43" s="111"/>
      <c r="W43" s="88">
        <f t="shared" si="36"/>
        <v>0</v>
      </c>
      <c r="X43" s="112">
        <f t="shared" si="37"/>
        <v>0</v>
      </c>
      <c r="Y43" s="113" t="str">
        <f t="shared" si="41"/>
        <v/>
      </c>
      <c r="Z43" s="113"/>
      <c r="AA43" s="12"/>
      <c r="AB43" s="37">
        <f t="shared" si="32"/>
        <v>0</v>
      </c>
      <c r="AC43" s="37">
        <f t="shared" si="38"/>
        <v>0</v>
      </c>
      <c r="AD43" s="37">
        <f t="shared" si="39"/>
        <v>0</v>
      </c>
      <c r="AE43" s="37">
        <f t="shared" si="40"/>
        <v>0</v>
      </c>
    </row>
    <row r="44" spans="1:31">
      <c r="B44" s="82" t="str">
        <f>IF($F$9="✓",IF(AND($C$5&gt;='参考（削除不可）（入力例用）0208修正 (2)'!$E$3,$C$5&lt;='参考（削除不可）（入力例用）0208修正 (2)'!$F$3),"✓",""),"")</f>
        <v/>
      </c>
      <c r="C44" s="83">
        <f>EDATE(C43,1)</f>
        <v>45658</v>
      </c>
      <c r="D44" s="95" t="str">
        <f t="shared" si="43"/>
        <v/>
      </c>
      <c r="E44" s="86">
        <f t="shared" si="44"/>
        <v>0</v>
      </c>
      <c r="F44" s="86">
        <f t="shared" si="24"/>
        <v>0</v>
      </c>
      <c r="G44" s="86">
        <f t="shared" si="45"/>
        <v>0</v>
      </c>
      <c r="H44" s="87">
        <f t="shared" si="25"/>
        <v>1</v>
      </c>
      <c r="I44" s="88">
        <f t="shared" si="26"/>
        <v>0</v>
      </c>
      <c r="J44" s="89"/>
      <c r="K44" s="90"/>
      <c r="L44" s="91" t="str">
        <f t="shared" si="27"/>
        <v>-</v>
      </c>
      <c r="M44" s="92" t="str">
        <f t="shared" si="47"/>
        <v>-</v>
      </c>
      <c r="N44" s="92" t="str">
        <f t="shared" si="46"/>
        <v>-</v>
      </c>
      <c r="O44" s="93" t="str">
        <f t="shared" si="33"/>
        <v>-</v>
      </c>
      <c r="P44" s="86">
        <f t="shared" si="28"/>
        <v>0</v>
      </c>
      <c r="Q44" s="86" t="str">
        <f t="shared" si="34"/>
        <v>-</v>
      </c>
      <c r="R44" s="86" t="str">
        <f t="shared" si="29"/>
        <v>-</v>
      </c>
      <c r="S44" s="87" t="str">
        <f t="shared" si="30"/>
        <v>-</v>
      </c>
      <c r="T44" s="86" t="str">
        <f t="shared" si="35"/>
        <v>-</v>
      </c>
      <c r="U44" s="86">
        <f>IF(J44="✓",T44,I44)</f>
        <v>0</v>
      </c>
      <c r="V44" s="111"/>
      <c r="W44" s="88">
        <f t="shared" si="36"/>
        <v>0</v>
      </c>
      <c r="X44" s="112">
        <f t="shared" si="37"/>
        <v>0</v>
      </c>
      <c r="Y44" s="113" t="str">
        <f t="shared" si="41"/>
        <v/>
      </c>
      <c r="Z44" s="113"/>
      <c r="AA44" s="12"/>
      <c r="AB44" s="37">
        <f t="shared" si="32"/>
        <v>0</v>
      </c>
      <c r="AC44" s="37">
        <f t="shared" si="38"/>
        <v>0</v>
      </c>
      <c r="AD44" s="37">
        <f t="shared" si="39"/>
        <v>0</v>
      </c>
      <c r="AE44" s="37">
        <f t="shared" si="40"/>
        <v>0</v>
      </c>
    </row>
    <row r="45" spans="1:31">
      <c r="B45" s="82" t="str">
        <f>IF($F$9="✓",IF(AND($C$5&gt;='参考（削除不可）（入力例用）0208修正 (2)'!$E$3,$C$5&lt;='参考（削除不可）（入力例用）0208修正 (2)'!$F$3),"✓",""),"")</f>
        <v/>
      </c>
      <c r="C45" s="83">
        <f t="shared" si="42"/>
        <v>45689</v>
      </c>
      <c r="D45" s="95" t="str">
        <f t="shared" si="43"/>
        <v/>
      </c>
      <c r="E45" s="86">
        <f t="shared" si="44"/>
        <v>0</v>
      </c>
      <c r="F45" s="86">
        <f t="shared" si="24"/>
        <v>0</v>
      </c>
      <c r="G45" s="86">
        <f t="shared" si="45"/>
        <v>0</v>
      </c>
      <c r="H45" s="87">
        <f t="shared" si="25"/>
        <v>1</v>
      </c>
      <c r="I45" s="88">
        <f t="shared" si="26"/>
        <v>0</v>
      </c>
      <c r="J45" s="89"/>
      <c r="K45" s="90"/>
      <c r="L45" s="91" t="str">
        <f t="shared" si="27"/>
        <v>-</v>
      </c>
      <c r="M45" s="92" t="str">
        <f t="shared" si="47"/>
        <v>-</v>
      </c>
      <c r="N45" s="92" t="str">
        <f t="shared" si="46"/>
        <v>-</v>
      </c>
      <c r="O45" s="93" t="str">
        <f t="shared" si="33"/>
        <v>-</v>
      </c>
      <c r="P45" s="86">
        <f t="shared" si="28"/>
        <v>0</v>
      </c>
      <c r="Q45" s="86" t="str">
        <f t="shared" si="34"/>
        <v>-</v>
      </c>
      <c r="R45" s="86" t="str">
        <f t="shared" si="29"/>
        <v>-</v>
      </c>
      <c r="S45" s="87" t="str">
        <f t="shared" si="30"/>
        <v>-</v>
      </c>
      <c r="T45" s="86" t="str">
        <f t="shared" si="35"/>
        <v>-</v>
      </c>
      <c r="U45" s="86">
        <f t="shared" si="31"/>
        <v>0</v>
      </c>
      <c r="V45" s="111"/>
      <c r="W45" s="88">
        <f t="shared" si="36"/>
        <v>0</v>
      </c>
      <c r="X45" s="112">
        <f>SUM(U25,U45)</f>
        <v>0</v>
      </c>
      <c r="Y45" s="113" t="str">
        <f t="shared" si="41"/>
        <v/>
      </c>
      <c r="Z45" s="113"/>
      <c r="AA45" s="12"/>
      <c r="AB45" s="37">
        <f>IF($B45="✓",IF($B25="✓",IF($E25&gt;=$E45,0,330000),330000),0)</f>
        <v>0</v>
      </c>
      <c r="AC45" s="37">
        <f>IF($B45="✓",IF($B25="✓",IF($E25&gt;=$P45,0,330000),330000),0)</f>
        <v>0</v>
      </c>
      <c r="AD45" s="37">
        <f>IF($B45="✓",IF($B25="✓",IF($P25&gt;=$E45,0,330000),330000),0)</f>
        <v>0</v>
      </c>
      <c r="AE45" s="37">
        <f>IF($B45="✓",IF($B25="✓",IF($P25&gt;=$P45,0,330000),330000),0)</f>
        <v>0</v>
      </c>
    </row>
    <row r="46" spans="1:31">
      <c r="B46" s="82" t="str">
        <f>IF($F$9="✓",IF(AND($C$5&gt;='参考（削除不可）（入力例用）0208修正 (2)'!$E$3,$C$5&lt;='参考（削除不可）（入力例用）0208修正 (2)'!$F$3),"✓",""),"")</f>
        <v/>
      </c>
      <c r="C46" s="83">
        <f t="shared" si="42"/>
        <v>45717</v>
      </c>
      <c r="D46" s="95" t="str">
        <f t="shared" si="43"/>
        <v/>
      </c>
      <c r="E46" s="86">
        <f t="shared" si="44"/>
        <v>0</v>
      </c>
      <c r="F46" s="86">
        <f t="shared" si="24"/>
        <v>0</v>
      </c>
      <c r="G46" s="86">
        <f t="shared" si="45"/>
        <v>0</v>
      </c>
      <c r="H46" s="87">
        <f t="shared" si="25"/>
        <v>1</v>
      </c>
      <c r="I46" s="88">
        <f t="shared" si="26"/>
        <v>0</v>
      </c>
      <c r="J46" s="89"/>
      <c r="K46" s="90"/>
      <c r="L46" s="91" t="str">
        <f t="shared" si="27"/>
        <v>-</v>
      </c>
      <c r="M46" s="92" t="str">
        <f t="shared" si="47"/>
        <v>-</v>
      </c>
      <c r="N46" s="92" t="str">
        <f t="shared" si="46"/>
        <v>-</v>
      </c>
      <c r="O46" s="93" t="str">
        <f t="shared" si="33"/>
        <v>-</v>
      </c>
      <c r="P46" s="86">
        <f t="shared" si="28"/>
        <v>0</v>
      </c>
      <c r="Q46" s="86" t="str">
        <f t="shared" si="34"/>
        <v>-</v>
      </c>
      <c r="R46" s="86" t="str">
        <f t="shared" si="29"/>
        <v>-</v>
      </c>
      <c r="S46" s="87" t="str">
        <f t="shared" si="30"/>
        <v>-</v>
      </c>
      <c r="T46" s="86" t="str">
        <f t="shared" si="35"/>
        <v>-</v>
      </c>
      <c r="U46" s="86">
        <f t="shared" si="31"/>
        <v>0</v>
      </c>
      <c r="V46" s="111"/>
      <c r="W46" s="88">
        <f t="shared" si="36"/>
        <v>0</v>
      </c>
      <c r="X46" s="112">
        <f t="shared" si="37"/>
        <v>0</v>
      </c>
      <c r="Y46" s="113" t="str">
        <f t="shared" si="41"/>
        <v/>
      </c>
      <c r="Z46" s="113"/>
      <c r="AA46" s="12"/>
      <c r="AB46" s="37">
        <f t="shared" si="32"/>
        <v>0</v>
      </c>
      <c r="AC46" s="37">
        <f t="shared" si="38"/>
        <v>0</v>
      </c>
      <c r="AD46" s="37">
        <f t="shared" si="39"/>
        <v>0</v>
      </c>
      <c r="AE46" s="37">
        <f t="shared" si="40"/>
        <v>0</v>
      </c>
    </row>
    <row r="47" spans="1:31">
      <c r="B47" s="82" t="str">
        <f>IF($F$9="✓",IF(AND($C$5&gt;='参考（削除不可）（入力例用）0208修正 (2)'!$E$3,$C$5&lt;='参考（削除不可）（入力例用）0208修正 (2)'!$F$3),"✓",""),"")</f>
        <v/>
      </c>
      <c r="C47" s="83">
        <f t="shared" si="42"/>
        <v>45748</v>
      </c>
      <c r="D47" s="95" t="str">
        <f t="shared" si="43"/>
        <v/>
      </c>
      <c r="E47" s="86">
        <f t="shared" si="44"/>
        <v>0</v>
      </c>
      <c r="F47" s="86">
        <f t="shared" si="24"/>
        <v>0</v>
      </c>
      <c r="G47" s="86">
        <f t="shared" si="45"/>
        <v>0</v>
      </c>
      <c r="H47" s="87">
        <f t="shared" si="25"/>
        <v>1</v>
      </c>
      <c r="I47" s="88">
        <f t="shared" si="26"/>
        <v>0</v>
      </c>
      <c r="J47" s="89"/>
      <c r="K47" s="90"/>
      <c r="L47" s="91" t="str">
        <f t="shared" si="27"/>
        <v>-</v>
      </c>
      <c r="M47" s="92" t="str">
        <f t="shared" si="47"/>
        <v>-</v>
      </c>
      <c r="N47" s="92" t="str">
        <f t="shared" si="46"/>
        <v>-</v>
      </c>
      <c r="O47" s="93" t="str">
        <f t="shared" si="33"/>
        <v>-</v>
      </c>
      <c r="P47" s="86">
        <f t="shared" si="28"/>
        <v>0</v>
      </c>
      <c r="Q47" s="86" t="str">
        <f t="shared" si="34"/>
        <v>-</v>
      </c>
      <c r="R47" s="86" t="str">
        <f t="shared" si="29"/>
        <v>-</v>
      </c>
      <c r="S47" s="87" t="str">
        <f t="shared" si="30"/>
        <v>-</v>
      </c>
      <c r="T47" s="86" t="str">
        <f t="shared" si="35"/>
        <v>-</v>
      </c>
      <c r="U47" s="86">
        <f>IF(J47="✓",T47,I47)</f>
        <v>0</v>
      </c>
      <c r="V47" s="111"/>
      <c r="W47" s="88">
        <f t="shared" si="36"/>
        <v>0</v>
      </c>
      <c r="X47" s="112">
        <f t="shared" si="37"/>
        <v>0</v>
      </c>
      <c r="Y47" s="113" t="str">
        <f>IF(Y48="←収入回復届出","←最終支給月",IF(X46&lt;154500,IF(X47&gt;=154500,"←収入回復届出",""),""))</f>
        <v/>
      </c>
      <c r="Z47" s="113"/>
      <c r="AA47" s="12"/>
      <c r="AB47" s="37">
        <f t="shared" si="32"/>
        <v>0</v>
      </c>
      <c r="AC47" s="37">
        <f t="shared" si="38"/>
        <v>0</v>
      </c>
      <c r="AD47" s="37">
        <f t="shared" si="39"/>
        <v>0</v>
      </c>
      <c r="AE47" s="37">
        <f t="shared" si="40"/>
        <v>0</v>
      </c>
    </row>
    <row r="48" spans="1:31">
      <c r="B48" s="82" t="str">
        <f>IF($F$9="✓",IF(AND($C$5&gt;='参考（削除不可）（入力例用）0208修正 (2)'!$E$3,$C$5&lt;='参考（削除不可）（入力例用）0208修正 (2)'!$F$3),"✓",""),"")</f>
        <v/>
      </c>
      <c r="C48" s="83">
        <f t="shared" si="42"/>
        <v>45778</v>
      </c>
      <c r="D48" s="95" t="str">
        <f t="shared" si="43"/>
        <v/>
      </c>
      <c r="E48" s="86">
        <f t="shared" si="44"/>
        <v>0</v>
      </c>
      <c r="F48" s="86">
        <f t="shared" si="24"/>
        <v>0</v>
      </c>
      <c r="G48" s="86">
        <f t="shared" si="45"/>
        <v>0</v>
      </c>
      <c r="H48" s="87">
        <f t="shared" si="25"/>
        <v>1</v>
      </c>
      <c r="I48" s="88">
        <f t="shared" si="26"/>
        <v>0</v>
      </c>
      <c r="J48" s="89"/>
      <c r="K48" s="90"/>
      <c r="L48" s="91" t="str">
        <f t="shared" si="27"/>
        <v>-</v>
      </c>
      <c r="M48" s="92" t="str">
        <f t="shared" si="47"/>
        <v>-</v>
      </c>
      <c r="N48" s="92" t="str">
        <f t="shared" si="46"/>
        <v>-</v>
      </c>
      <c r="O48" s="93" t="str">
        <f t="shared" si="33"/>
        <v>-</v>
      </c>
      <c r="P48" s="86">
        <f t="shared" si="28"/>
        <v>0</v>
      </c>
      <c r="Q48" s="86" t="str">
        <f t="shared" si="34"/>
        <v>-</v>
      </c>
      <c r="R48" s="86" t="str">
        <f t="shared" si="29"/>
        <v>-</v>
      </c>
      <c r="S48" s="87" t="str">
        <f t="shared" si="30"/>
        <v>-</v>
      </c>
      <c r="T48" s="86" t="str">
        <f t="shared" si="35"/>
        <v>-</v>
      </c>
      <c r="U48" s="86">
        <f t="shared" si="31"/>
        <v>0</v>
      </c>
      <c r="V48" s="111"/>
      <c r="W48" s="88">
        <f t="shared" si="36"/>
        <v>0</v>
      </c>
      <c r="X48" s="112">
        <f t="shared" si="37"/>
        <v>0</v>
      </c>
      <c r="Y48" s="113" t="str">
        <f>IF(Y49="←収入回復届出","←最終支給月",IF(X47&lt;154500,IF(X48&gt;=154500,"←収入回復届出",""),""))</f>
        <v/>
      </c>
      <c r="Z48" s="113"/>
      <c r="AA48" s="12"/>
      <c r="AB48" s="37">
        <f t="shared" si="32"/>
        <v>0</v>
      </c>
      <c r="AC48" s="37">
        <f t="shared" si="38"/>
        <v>0</v>
      </c>
      <c r="AD48" s="37">
        <f t="shared" si="39"/>
        <v>0</v>
      </c>
      <c r="AE48" s="37">
        <f t="shared" si="40"/>
        <v>0</v>
      </c>
    </row>
    <row r="49" spans="2:31" ht="18.600000000000001" thickBot="1">
      <c r="B49" s="82" t="str">
        <f>IF($F$9="✓",IF(AND($C$5&gt;='参考（削除不可）（入力例用）0208修正 (2)'!$E$3,$C$5&lt;='参考（削除不可）（入力例用）0208修正 (2)'!$F$3),"✓",""),"")</f>
        <v/>
      </c>
      <c r="C49" s="83">
        <f t="shared" si="42"/>
        <v>45809</v>
      </c>
      <c r="D49" s="95" t="str">
        <f t="shared" si="43"/>
        <v/>
      </c>
      <c r="E49" s="86">
        <f t="shared" si="44"/>
        <v>0</v>
      </c>
      <c r="F49" s="86">
        <f t="shared" si="24"/>
        <v>0</v>
      </c>
      <c r="G49" s="86">
        <f t="shared" si="45"/>
        <v>0</v>
      </c>
      <c r="H49" s="87">
        <f t="shared" si="25"/>
        <v>1</v>
      </c>
      <c r="I49" s="88">
        <f t="shared" si="26"/>
        <v>0</v>
      </c>
      <c r="J49" s="96"/>
      <c r="K49" s="97"/>
      <c r="L49" s="91" t="str">
        <f t="shared" si="27"/>
        <v>-</v>
      </c>
      <c r="M49" s="92" t="str">
        <f t="shared" si="47"/>
        <v>-</v>
      </c>
      <c r="N49" s="92" t="str">
        <f t="shared" si="46"/>
        <v>-</v>
      </c>
      <c r="O49" s="93" t="str">
        <f t="shared" si="33"/>
        <v>-</v>
      </c>
      <c r="P49" s="86">
        <f t="shared" si="28"/>
        <v>0</v>
      </c>
      <c r="Q49" s="86" t="str">
        <f t="shared" si="34"/>
        <v>-</v>
      </c>
      <c r="R49" s="86" t="str">
        <f t="shared" si="29"/>
        <v>-</v>
      </c>
      <c r="S49" s="87" t="str">
        <f t="shared" si="30"/>
        <v>-</v>
      </c>
      <c r="T49" s="86" t="str">
        <f t="shared" si="35"/>
        <v>-</v>
      </c>
      <c r="U49" s="86">
        <f t="shared" si="31"/>
        <v>0</v>
      </c>
      <c r="V49" s="111"/>
      <c r="W49" s="88">
        <f t="shared" si="36"/>
        <v>0</v>
      </c>
      <c r="X49" s="114">
        <f t="shared" si="37"/>
        <v>0</v>
      </c>
      <c r="Y49" s="113" t="str">
        <f>IF(Y50="←収入回復届出","←最終支給月",IF(X48&lt;154500,IF(X49&gt;=154500,"←収入回復届出",""),""))</f>
        <v/>
      </c>
      <c r="Z49" s="113"/>
      <c r="AA49" s="12"/>
      <c r="AB49" s="37">
        <f t="shared" si="32"/>
        <v>0</v>
      </c>
      <c r="AC49" s="37">
        <f t="shared" si="38"/>
        <v>0</v>
      </c>
      <c r="AD49" s="37">
        <f t="shared" si="39"/>
        <v>0</v>
      </c>
      <c r="AE49" s="37">
        <f t="shared" si="40"/>
        <v>0</v>
      </c>
    </row>
    <row r="50" spans="2:31" ht="4.2" customHeight="1" thickTop="1"/>
    <row r="60" spans="2:31">
      <c r="C60" s="115">
        <f>C35</f>
        <v>45383</v>
      </c>
      <c r="F60" s="116">
        <f>SUM(F15,Q15,F35,Q35)</f>
        <v>0</v>
      </c>
    </row>
    <row r="61" spans="2:31">
      <c r="C61" s="115">
        <f t="shared" ref="C61:C74" si="48">C36</f>
        <v>45413</v>
      </c>
      <c r="F61" s="116">
        <f t="shared" ref="F61:F74" si="49">SUM(F16,Q16,F36,Q36)</f>
        <v>0</v>
      </c>
    </row>
    <row r="62" spans="2:31">
      <c r="C62" s="115">
        <f t="shared" si="48"/>
        <v>45444</v>
      </c>
      <c r="F62" s="116">
        <f t="shared" si="49"/>
        <v>0</v>
      </c>
    </row>
    <row r="63" spans="2:31">
      <c r="C63" s="115">
        <f t="shared" si="48"/>
        <v>45474</v>
      </c>
      <c r="F63" s="116">
        <f t="shared" si="49"/>
        <v>0</v>
      </c>
    </row>
    <row r="64" spans="2:31">
      <c r="C64" s="115">
        <f t="shared" si="48"/>
        <v>45505</v>
      </c>
      <c r="F64" s="116">
        <f t="shared" si="49"/>
        <v>0</v>
      </c>
    </row>
    <row r="65" spans="3:6">
      <c r="C65" s="115">
        <f t="shared" si="48"/>
        <v>45536</v>
      </c>
      <c r="F65" s="116">
        <f t="shared" si="49"/>
        <v>0</v>
      </c>
    </row>
    <row r="66" spans="3:6">
      <c r="C66" s="115">
        <f t="shared" si="48"/>
        <v>45566</v>
      </c>
      <c r="F66" s="116">
        <f t="shared" si="49"/>
        <v>0</v>
      </c>
    </row>
    <row r="67" spans="3:6">
      <c r="C67" s="115">
        <f t="shared" si="48"/>
        <v>45597</v>
      </c>
      <c r="F67" s="116">
        <f t="shared" si="49"/>
        <v>0</v>
      </c>
    </row>
    <row r="68" spans="3:6">
      <c r="C68" s="115">
        <f t="shared" si="48"/>
        <v>45627</v>
      </c>
      <c r="F68" s="116">
        <f t="shared" si="49"/>
        <v>0</v>
      </c>
    </row>
    <row r="69" spans="3:6">
      <c r="C69" s="115">
        <f t="shared" si="48"/>
        <v>45658</v>
      </c>
      <c r="F69" s="116">
        <f t="shared" si="49"/>
        <v>0</v>
      </c>
    </row>
    <row r="70" spans="3:6">
      <c r="C70" s="115">
        <f t="shared" si="48"/>
        <v>45689</v>
      </c>
      <c r="F70" s="116">
        <f t="shared" si="49"/>
        <v>0</v>
      </c>
    </row>
    <row r="71" spans="3:6">
      <c r="C71" s="115">
        <f t="shared" si="48"/>
        <v>45717</v>
      </c>
      <c r="F71" s="116">
        <f t="shared" si="49"/>
        <v>0</v>
      </c>
    </row>
    <row r="72" spans="3:6">
      <c r="C72" s="115">
        <f t="shared" si="48"/>
        <v>45748</v>
      </c>
      <c r="F72" s="116">
        <f t="shared" si="49"/>
        <v>0</v>
      </c>
    </row>
    <row r="73" spans="3:6">
      <c r="C73" s="115">
        <f t="shared" si="48"/>
        <v>45778</v>
      </c>
      <c r="F73" s="116">
        <f t="shared" si="49"/>
        <v>0</v>
      </c>
    </row>
    <row r="74" spans="3:6">
      <c r="C74" s="115">
        <f t="shared" si="48"/>
        <v>45809</v>
      </c>
      <c r="F74" s="116">
        <f t="shared" si="49"/>
        <v>0</v>
      </c>
    </row>
  </sheetData>
  <sheetProtection algorithmName="SHA-512" hashValue="HS8UOk+v19CaEBSu1nYh2OgjbNoFWkyNrft+hRLYXYit+zbakSHnFeb8wZ27s7ZO8nDEaPcKfQSeOORU/OmLYw==" saltValue="dpDs1cTB5/r0HTsL2vaOVA==" spinCount="100000" sheet="1" objects="1" scenarios="1"/>
  <protectedRanges>
    <protectedRange sqref="E8:F9" name="範囲1"/>
  </protectedRanges>
  <mergeCells count="47">
    <mergeCell ref="B1:Y1"/>
    <mergeCell ref="B7:D7"/>
    <mergeCell ref="B8:D8"/>
    <mergeCell ref="B9:D9"/>
    <mergeCell ref="B11:B14"/>
    <mergeCell ref="C11:C14"/>
    <mergeCell ref="D11:D14"/>
    <mergeCell ref="E11:U11"/>
    <mergeCell ref="E12:I12"/>
    <mergeCell ref="J12:T12"/>
    <mergeCell ref="Q13:Q14"/>
    <mergeCell ref="R13:R14"/>
    <mergeCell ref="S13:S14"/>
    <mergeCell ref="T13:T14"/>
    <mergeCell ref="U12:U14"/>
    <mergeCell ref="E13:E14"/>
    <mergeCell ref="B31:B34"/>
    <mergeCell ref="C31:C34"/>
    <mergeCell ref="D31:D34"/>
    <mergeCell ref="E31:U31"/>
    <mergeCell ref="I33:I34"/>
    <mergeCell ref="J33:J34"/>
    <mergeCell ref="S33:S34"/>
    <mergeCell ref="P33:P34"/>
    <mergeCell ref="Q33:Q34"/>
    <mergeCell ref="R33:R34"/>
    <mergeCell ref="F13:F14"/>
    <mergeCell ref="G13:G14"/>
    <mergeCell ref="H13:H14"/>
    <mergeCell ref="I13:I14"/>
    <mergeCell ref="J13:J14"/>
    <mergeCell ref="K13:K14"/>
    <mergeCell ref="L13:L14"/>
    <mergeCell ref="P13:P14"/>
    <mergeCell ref="W31:X31"/>
    <mergeCell ref="E32:I32"/>
    <mergeCell ref="J32:T32"/>
    <mergeCell ref="U32:U34"/>
    <mergeCell ref="W32:W34"/>
    <mergeCell ref="X32:X34"/>
    <mergeCell ref="E33:E34"/>
    <mergeCell ref="F33:F34"/>
    <mergeCell ref="G33:G34"/>
    <mergeCell ref="H33:H34"/>
    <mergeCell ref="T33:T34"/>
    <mergeCell ref="K33:K34"/>
    <mergeCell ref="L33:L34"/>
  </mergeCells>
  <phoneticPr fontId="3"/>
  <dataValidations count="1">
    <dataValidation type="list" allowBlank="1" showInputMessage="1" showErrorMessage="1" sqref="D15:D29 D35:D49 E8:F9 J15:J29 J35:J49">
      <formula1>"✓"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2" orientation="landscape" cellComments="asDisplayed" r:id="rId1"/>
  <rowBreaks count="1" manualBreakCount="1">
    <brk id="32" max="16383" man="1"/>
  </rowBreaks>
  <colBreaks count="1" manualBreakCount="1">
    <brk id="6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'参考（削除不可） (2)'!$H$40:$H$41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74"/>
  <sheetViews>
    <sheetView view="pageBreakPreview" zoomScale="70" zoomScaleNormal="100" zoomScaleSheetLayoutView="70" workbookViewId="0"/>
  </sheetViews>
  <sheetFormatPr defaultColWidth="8.69921875" defaultRowHeight="18"/>
  <cols>
    <col min="1" max="1" width="1.3984375" style="2" customWidth="1"/>
    <col min="2" max="2" width="8.19921875" style="2" customWidth="1"/>
    <col min="3" max="3" width="12.19921875" style="2" customWidth="1"/>
    <col min="4" max="4" width="6" style="1" customWidth="1"/>
    <col min="5" max="5" width="10.69921875" style="2" customWidth="1"/>
    <col min="6" max="6" width="10.5" style="2" customWidth="1"/>
    <col min="7" max="7" width="10.69921875" style="2" customWidth="1"/>
    <col min="8" max="8" width="6" style="1" customWidth="1"/>
    <col min="9" max="9" width="10.69921875" style="2" customWidth="1"/>
    <col min="10" max="10" width="9.19921875" style="2" customWidth="1"/>
    <col min="11" max="16" width="10.69921875" style="2" customWidth="1"/>
    <col min="17" max="17" width="10.5" style="2" customWidth="1"/>
    <col min="18" max="18" width="10.69921875" style="2" customWidth="1"/>
    <col min="19" max="19" width="6" style="1" customWidth="1"/>
    <col min="20" max="21" width="10.69921875" style="2" customWidth="1"/>
    <col min="22" max="22" width="1.3984375" style="2" customWidth="1"/>
    <col min="23" max="24" width="10.69921875" style="2" customWidth="1"/>
    <col min="25" max="25" width="14.69921875" style="2" customWidth="1"/>
    <col min="26" max="26" width="3.8984375" style="2" customWidth="1"/>
    <col min="27" max="16384" width="8.69921875" style="2"/>
  </cols>
  <sheetData>
    <row r="1" spans="2:31" ht="49.2" customHeight="1">
      <c r="B1" s="151" t="s">
        <v>0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"/>
    </row>
    <row r="2" spans="2:31" ht="18.600000000000001" thickBot="1"/>
    <row r="3" spans="2:31" ht="19.2" thickTop="1" thickBot="1">
      <c r="B3" s="3" t="s">
        <v>1</v>
      </c>
      <c r="C3" s="4">
        <v>2024</v>
      </c>
      <c r="E3" s="2" t="str">
        <f>"※１…"&amp;C3-1&amp;"年1月1日に在住していた自治体が、政令指定都市の場合は「✓」を入れてください。"</f>
        <v>※１…2023年1月1日に在住していた自治体が、政令指定都市の場合は「✓」を入れてください。</v>
      </c>
      <c r="T3" s="5"/>
      <c r="U3" s="2" t="s">
        <v>2</v>
      </c>
    </row>
    <row r="4" spans="2:31" ht="18.600000000000001" thickTop="1">
      <c r="B4" s="3" t="s">
        <v>3</v>
      </c>
      <c r="C4" s="6" t="s">
        <v>4</v>
      </c>
      <c r="E4" s="2" t="str">
        <f>"※２…"&amp;C3&amp;"年1月1日に在住していた自治体が、政令指定都市の場合は「✓」を入れてください。"</f>
        <v>※２…2024年1月1日に在住していた自治体が、政令指定都市の場合は「✓」を入れてください。</v>
      </c>
    </row>
    <row r="5" spans="2:31" ht="18.600000000000001" thickBot="1">
      <c r="B5" s="3" t="s">
        <v>5</v>
      </c>
      <c r="C5" s="7">
        <v>39449</v>
      </c>
    </row>
    <row r="6" spans="2:31" ht="26.4" customHeight="1" thickTop="1">
      <c r="B6" s="19" t="s">
        <v>6</v>
      </c>
      <c r="C6" s="128"/>
    </row>
    <row r="7" spans="2:31" ht="18.600000000000001" customHeight="1" thickBot="1">
      <c r="B7" s="152" t="s">
        <v>7</v>
      </c>
      <c r="C7" s="152"/>
      <c r="D7" s="152"/>
      <c r="E7" s="127" t="s">
        <v>8</v>
      </c>
      <c r="F7" s="127" t="s">
        <v>9</v>
      </c>
    </row>
    <row r="8" spans="2:31" ht="18.600000000000001" thickTop="1">
      <c r="B8" s="153" t="str">
        <f>W15</f>
        <v>2023年度課税情報(2022年所得)</v>
      </c>
      <c r="C8" s="153"/>
      <c r="D8" s="154"/>
      <c r="E8" s="129" t="s">
        <v>10</v>
      </c>
      <c r="F8" s="129"/>
    </row>
    <row r="9" spans="2:31" ht="18.600000000000001" thickBot="1">
      <c r="B9" s="155" t="str">
        <f>W18</f>
        <v>2024年度課税情報(2023年所得)</v>
      </c>
      <c r="C9" s="155"/>
      <c r="D9" s="156"/>
      <c r="E9" s="130" t="s">
        <v>10</v>
      </c>
      <c r="F9" s="130" t="s">
        <v>10</v>
      </c>
    </row>
    <row r="10" spans="2:31" ht="18.600000000000001" thickTop="1">
      <c r="U10" s="10" t="s">
        <v>11</v>
      </c>
    </row>
    <row r="11" spans="2:31" ht="18" customHeight="1">
      <c r="B11" s="144" t="s">
        <v>84</v>
      </c>
      <c r="C11" s="147" t="s">
        <v>12</v>
      </c>
      <c r="D11" s="131" t="s">
        <v>13</v>
      </c>
      <c r="E11" s="150" t="s">
        <v>14</v>
      </c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</row>
    <row r="12" spans="2:31">
      <c r="B12" s="145"/>
      <c r="C12" s="148"/>
      <c r="D12" s="132"/>
      <c r="E12" s="157" t="s">
        <v>15</v>
      </c>
      <c r="F12" s="158"/>
      <c r="G12" s="158"/>
      <c r="H12" s="158"/>
      <c r="I12" s="159"/>
      <c r="J12" s="157" t="s">
        <v>16</v>
      </c>
      <c r="K12" s="158"/>
      <c r="L12" s="158"/>
      <c r="M12" s="158"/>
      <c r="N12" s="158"/>
      <c r="O12" s="158"/>
      <c r="P12" s="158"/>
      <c r="Q12" s="158"/>
      <c r="R12" s="158"/>
      <c r="S12" s="158"/>
      <c r="T12" s="159"/>
      <c r="U12" s="140" t="s">
        <v>17</v>
      </c>
      <c r="AA12" s="12"/>
      <c r="AB12" s="13" t="s">
        <v>18</v>
      </c>
      <c r="AC12" s="13" t="s">
        <v>19</v>
      </c>
      <c r="AD12" s="13" t="s">
        <v>20</v>
      </c>
      <c r="AE12" s="13" t="s">
        <v>21</v>
      </c>
    </row>
    <row r="13" spans="2:31" ht="21" customHeight="1">
      <c r="B13" s="145"/>
      <c r="C13" s="148"/>
      <c r="D13" s="132"/>
      <c r="E13" s="131" t="s">
        <v>22</v>
      </c>
      <c r="F13" s="131" t="s">
        <v>23</v>
      </c>
      <c r="G13" s="131" t="s">
        <v>24</v>
      </c>
      <c r="H13" s="131" t="s">
        <v>25</v>
      </c>
      <c r="I13" s="131" t="s">
        <v>26</v>
      </c>
      <c r="J13" s="131" t="s">
        <v>27</v>
      </c>
      <c r="K13" s="131" t="s">
        <v>28</v>
      </c>
      <c r="L13" s="133" t="s">
        <v>29</v>
      </c>
      <c r="M13" s="14"/>
      <c r="N13" s="14"/>
      <c r="O13" s="15"/>
      <c r="P13" s="131" t="s">
        <v>30</v>
      </c>
      <c r="Q13" s="131" t="s">
        <v>23</v>
      </c>
      <c r="R13" s="131" t="s">
        <v>31</v>
      </c>
      <c r="S13" s="131" t="s">
        <v>25</v>
      </c>
      <c r="T13" s="131" t="s">
        <v>32</v>
      </c>
      <c r="U13" s="140"/>
      <c r="AA13" s="16" t="s">
        <v>8</v>
      </c>
      <c r="AB13" s="17" t="s">
        <v>33</v>
      </c>
      <c r="AC13" s="17" t="s">
        <v>33</v>
      </c>
      <c r="AD13" s="17" t="s">
        <v>34</v>
      </c>
      <c r="AE13" s="17" t="s">
        <v>34</v>
      </c>
    </row>
    <row r="14" spans="2:31" ht="50.4" customHeight="1" thickBot="1">
      <c r="B14" s="146"/>
      <c r="C14" s="149"/>
      <c r="D14" s="132"/>
      <c r="E14" s="132"/>
      <c r="F14" s="134"/>
      <c r="G14" s="132"/>
      <c r="H14" s="134"/>
      <c r="I14" s="134"/>
      <c r="J14" s="132"/>
      <c r="K14" s="132"/>
      <c r="L14" s="134"/>
      <c r="M14" s="11" t="s">
        <v>35</v>
      </c>
      <c r="N14" s="11" t="s">
        <v>36</v>
      </c>
      <c r="O14" s="18" t="s">
        <v>37</v>
      </c>
      <c r="P14" s="134"/>
      <c r="Q14" s="134"/>
      <c r="R14" s="134"/>
      <c r="S14" s="134"/>
      <c r="T14" s="134"/>
      <c r="U14" s="140"/>
      <c r="W14" s="19" t="s">
        <v>38</v>
      </c>
      <c r="AA14" s="16" t="s">
        <v>9</v>
      </c>
      <c r="AB14" s="17" t="s">
        <v>33</v>
      </c>
      <c r="AC14" s="17" t="s">
        <v>34</v>
      </c>
      <c r="AD14" s="17" t="s">
        <v>33</v>
      </c>
      <c r="AE14" s="17" t="s">
        <v>34</v>
      </c>
    </row>
    <row r="15" spans="2:31" ht="19.2" thickTop="1" thickBot="1">
      <c r="B15" s="20" t="str">
        <f>IF($E$8="✓",IF(AND($C$5&gt;='参考（削除不可）（入力例用）0208修正'!$C$3,$C$5&lt;='参考（削除不可）（入力例用）0208修正'!$D$3),"✓",""),"")</f>
        <v/>
      </c>
      <c r="C15" s="21">
        <f>DATE($C$3,4,1)</f>
        <v>45383</v>
      </c>
      <c r="D15" s="22" t="s">
        <v>10</v>
      </c>
      <c r="E15" s="23">
        <v>1802000</v>
      </c>
      <c r="F15" s="24">
        <f t="shared" ref="F15:F29" si="0">IF($B15="✓",IF($J15="✓",0,IF($J35="✓",$AC15,$AB15)),0)</f>
        <v>0</v>
      </c>
      <c r="G15" s="25">
        <v>1500</v>
      </c>
      <c r="H15" s="26">
        <f>IF(D15="✓",3/4,1)</f>
        <v>0.75</v>
      </c>
      <c r="I15" s="27">
        <f>MAX(ROUNDDOWN(((E15-F15)*0.06-G15*H15),-2),0)</f>
        <v>106900</v>
      </c>
      <c r="J15" s="28"/>
      <c r="K15" s="29"/>
      <c r="L15" s="24" t="str">
        <f>IF(J15="✓",IFERROR(MAX(IF(M15&lt;=0,N15-O15,M15),0),"-"),"-")</f>
        <v>-</v>
      </c>
      <c r="M15" s="30"/>
      <c r="N15" s="31"/>
      <c r="O15" s="32" t="str">
        <f>IF(J15="✓",E15,"-")</f>
        <v>-</v>
      </c>
      <c r="P15" s="33">
        <f>IF(J15="✓",MAX(K15-L15,0),0)</f>
        <v>0</v>
      </c>
      <c r="Q15" s="33" t="str">
        <f t="shared" ref="Q15:Q29" si="1">IF(J15="✓",IF($B15="✓",IF($J35="✓",$AE15,$AD15),0),"-")</f>
        <v>-</v>
      </c>
      <c r="R15" s="33" t="str">
        <f>IF(J15="✓",G15,"-")</f>
        <v>-</v>
      </c>
      <c r="S15" s="34" t="str">
        <f>IF(J15="✓",IF(D15="✓",3/4,1),"-")</f>
        <v>-</v>
      </c>
      <c r="T15" s="33" t="str">
        <f>IF(J15="✓",MAX(ROUNDDOWN(((P15-Q15)*0.06-R15*S15),-2),0),"-")</f>
        <v>-</v>
      </c>
      <c r="U15" s="33">
        <f>IF(J15="✓",T15,I15)</f>
        <v>106900</v>
      </c>
      <c r="V15" s="35"/>
      <c r="W15" s="36" t="str">
        <f>$C$3-1&amp;"年度課税情報("&amp;$C$3-2&amp;"年所得)"</f>
        <v>2023年度課税情報(2022年所得)</v>
      </c>
      <c r="X15" s="35"/>
      <c r="Y15" s="35"/>
      <c r="Z15" s="35"/>
      <c r="AA15" s="17"/>
      <c r="AB15" s="37">
        <f t="shared" ref="AB15:AB28" si="2">IF($B15="✓",IF($B35="✓",IF($E15&gt;=$E35,330000,0),330000),0)</f>
        <v>0</v>
      </c>
      <c r="AC15" s="37">
        <f>IF($B15="✓",IF($B35="✓",IF($E15&gt;=$P35,330000,0),330000),0)</f>
        <v>0</v>
      </c>
      <c r="AD15" s="37">
        <f t="shared" ref="AD15:AD29" si="3">IF($B15="✓",IF($B35="✓",IF($P15&gt;=$E35,330000,0),330000),0)</f>
        <v>0</v>
      </c>
      <c r="AE15" s="37">
        <f>IF($B15="✓",IF($B35="✓",IF($P15&gt;=$P35,330000,0),330000),0)</f>
        <v>0</v>
      </c>
    </row>
    <row r="16" spans="2:31" ht="18.600000000000001" thickTop="1">
      <c r="B16" s="20" t="str">
        <f>IF($E$8="✓",IF(AND($C$5&gt;='参考（削除不可）（入力例用）0208修正'!$C$3,$C$5&lt;='参考（削除不可）（入力例用）0208修正'!$D$3),"✓",""),"")</f>
        <v/>
      </c>
      <c r="C16" s="38">
        <f>EDATE(C15,1)</f>
        <v>45413</v>
      </c>
      <c r="D16" s="39" t="str">
        <f>IF($D$15="✓",$D$15,"")</f>
        <v>✓</v>
      </c>
      <c r="E16" s="40">
        <f>$E$15</f>
        <v>1802000</v>
      </c>
      <c r="F16" s="33">
        <f t="shared" si="0"/>
        <v>0</v>
      </c>
      <c r="G16" s="40">
        <f>$G$15</f>
        <v>1500</v>
      </c>
      <c r="H16" s="34">
        <f t="shared" ref="H16:H29" si="4">IF(D16="✓",3/4,1)</f>
        <v>0.75</v>
      </c>
      <c r="I16" s="27">
        <f t="shared" ref="I16:I29" si="5">MAX(ROUNDDOWN(((E16-F16)*0.06-G16*H16),-2),0)</f>
        <v>106900</v>
      </c>
      <c r="J16" s="41"/>
      <c r="K16" s="42"/>
      <c r="L16" s="24" t="str">
        <f>IF(J16="✓",IFERROR(MAX(IF(M16&lt;=0,N16-O16,M16),0),"-"),"-")</f>
        <v>-</v>
      </c>
      <c r="M16" s="43" t="str">
        <f>IF(J16="✓",$M$15,"-")</f>
        <v>-</v>
      </c>
      <c r="N16" s="43" t="str">
        <f>IF(J16="✓",$N$15,"-")</f>
        <v>-</v>
      </c>
      <c r="O16" s="32" t="str">
        <f t="shared" ref="O16:O29" si="6">IF(J16="✓",E16,"-")</f>
        <v>-</v>
      </c>
      <c r="P16" s="33">
        <f t="shared" ref="P16:P29" si="7">IF(J16="✓",MAX(K16-L16,0),0)</f>
        <v>0</v>
      </c>
      <c r="Q16" s="33" t="str">
        <f t="shared" si="1"/>
        <v>-</v>
      </c>
      <c r="R16" s="33" t="str">
        <f t="shared" ref="R16:R29" si="8">IF(J16="✓",G16,"-")</f>
        <v>-</v>
      </c>
      <c r="S16" s="34" t="str">
        <f t="shared" ref="S16:S29" si="9">IF(J16="✓",IF(D16="✓",3/4,1),"-")</f>
        <v>-</v>
      </c>
      <c r="T16" s="33" t="str">
        <f t="shared" ref="T16:T29" si="10">IF(J16="✓",MAX(ROUNDDOWN(((P16-Q16)*0.06-R16*S16),-2),0),"-")</f>
        <v>-</v>
      </c>
      <c r="U16" s="33">
        <f t="shared" ref="U16:U29" si="11">IF(J16="✓",T16,I16)</f>
        <v>106900</v>
      </c>
      <c r="V16" s="35"/>
      <c r="W16" s="44" t="s">
        <v>39</v>
      </c>
      <c r="X16" s="45"/>
      <c r="Y16" s="35"/>
      <c r="Z16" s="35"/>
      <c r="AA16" s="17"/>
      <c r="AB16" s="37">
        <f t="shared" si="2"/>
        <v>0</v>
      </c>
      <c r="AC16" s="37">
        <f t="shared" ref="AC16:AC29" si="12">IF($B16="✓",IF($B36="✓",IF($E16&gt;=$P36,330000,0),330000),0)</f>
        <v>0</v>
      </c>
      <c r="AD16" s="37">
        <f t="shared" si="3"/>
        <v>0</v>
      </c>
      <c r="AE16" s="37">
        <f t="shared" ref="AE16:AE29" si="13">IF($B16="✓",IF($B36="✓",IF($P16&gt;=$P36,330000,0),330000),0)</f>
        <v>0</v>
      </c>
    </row>
    <row r="17" spans="1:31" ht="18.600000000000001" thickBot="1">
      <c r="A17" s="46"/>
      <c r="B17" s="47" t="str">
        <f>IF($E$8="✓",IF(AND($C$5&gt;='参考（削除不可）（入力例用）0208修正'!$C$3,$C$5&lt;='参考（削除不可）（入力例用）0208修正'!$D$3),"✓",""),"")</f>
        <v/>
      </c>
      <c r="C17" s="48">
        <f>EDATE(C16,1)</f>
        <v>45444</v>
      </c>
      <c r="D17" s="49" t="str">
        <f>IF($D$15="✓",$D$15,"")</f>
        <v>✓</v>
      </c>
      <c r="E17" s="50">
        <f>$E$15</f>
        <v>1802000</v>
      </c>
      <c r="F17" s="51">
        <f t="shared" si="0"/>
        <v>0</v>
      </c>
      <c r="G17" s="50">
        <f>$G$15</f>
        <v>1500</v>
      </c>
      <c r="H17" s="52">
        <f t="shared" si="4"/>
        <v>0.75</v>
      </c>
      <c r="I17" s="53">
        <f t="shared" si="5"/>
        <v>106900</v>
      </c>
      <c r="J17" s="54"/>
      <c r="K17" s="55"/>
      <c r="L17" s="56" t="str">
        <f t="shared" ref="L17:L18" si="14">IF(J17="✓",IFERROR(MAX(IF(M17&lt;=0,N17-O17,M17),0),"-"),"-")</f>
        <v>-</v>
      </c>
      <c r="M17" s="57" t="str">
        <f>IF(J17="✓",$M$15,"-")</f>
        <v>-</v>
      </c>
      <c r="N17" s="57" t="str">
        <f>IF(J17="✓",$N$15,"-")</f>
        <v>-</v>
      </c>
      <c r="O17" s="58" t="str">
        <f t="shared" si="6"/>
        <v>-</v>
      </c>
      <c r="P17" s="51">
        <f t="shared" si="7"/>
        <v>0</v>
      </c>
      <c r="Q17" s="51" t="str">
        <f t="shared" si="1"/>
        <v>-</v>
      </c>
      <c r="R17" s="51" t="str">
        <f t="shared" si="8"/>
        <v>-</v>
      </c>
      <c r="S17" s="52" t="str">
        <f t="shared" si="9"/>
        <v>-</v>
      </c>
      <c r="T17" s="51" t="str">
        <f t="shared" si="10"/>
        <v>-</v>
      </c>
      <c r="U17" s="51">
        <f t="shared" si="11"/>
        <v>106900</v>
      </c>
      <c r="V17" s="59"/>
      <c r="W17" s="60" t="s">
        <v>39</v>
      </c>
      <c r="X17" s="59"/>
      <c r="Y17" s="61"/>
      <c r="Z17" s="62"/>
      <c r="AA17" s="17"/>
      <c r="AB17" s="37">
        <f t="shared" si="2"/>
        <v>0</v>
      </c>
      <c r="AC17" s="37">
        <f t="shared" si="12"/>
        <v>0</v>
      </c>
      <c r="AD17" s="37">
        <f t="shared" si="3"/>
        <v>0</v>
      </c>
      <c r="AE17" s="37">
        <f t="shared" si="13"/>
        <v>0</v>
      </c>
    </row>
    <row r="18" spans="1:31" ht="19.2" thickTop="1" thickBot="1">
      <c r="A18" s="63"/>
      <c r="B18" s="64" t="str">
        <f>IF($E$9="✓",IF(AND($C$5&gt;='参考（削除不可）（入力例用）0208修正'!$E$3,$C$5&lt;='参考（削除不可）（入力例用）0208修正'!$F$3),"✓",""),"")</f>
        <v>✓</v>
      </c>
      <c r="C18" s="65">
        <f>EDATE(C17,1)</f>
        <v>45474</v>
      </c>
      <c r="D18" s="66" t="s">
        <v>10</v>
      </c>
      <c r="E18" s="67">
        <v>1902000</v>
      </c>
      <c r="F18" s="68">
        <f t="shared" si="0"/>
        <v>330000</v>
      </c>
      <c r="G18" s="69">
        <v>1500</v>
      </c>
      <c r="H18" s="70">
        <f t="shared" si="4"/>
        <v>0.75</v>
      </c>
      <c r="I18" s="71">
        <f>MAX(ROUNDDOWN(((E18-F18)*0.06-G18*H18),-2),0)</f>
        <v>93100</v>
      </c>
      <c r="J18" s="72"/>
      <c r="K18" s="73"/>
      <c r="L18" s="68" t="str">
        <f t="shared" si="14"/>
        <v>-</v>
      </c>
      <c r="M18" s="74">
        <v>800000</v>
      </c>
      <c r="N18" s="75"/>
      <c r="O18" s="76" t="str">
        <f t="shared" si="6"/>
        <v>-</v>
      </c>
      <c r="P18" s="77">
        <f>IF(J18="✓",MAX(K18-L18,0),0)</f>
        <v>0</v>
      </c>
      <c r="Q18" s="77" t="str">
        <f t="shared" si="1"/>
        <v>-</v>
      </c>
      <c r="R18" s="77" t="str">
        <f t="shared" si="8"/>
        <v>-</v>
      </c>
      <c r="S18" s="78" t="str">
        <f t="shared" si="9"/>
        <v>-</v>
      </c>
      <c r="T18" s="77" t="str">
        <f t="shared" si="10"/>
        <v>-</v>
      </c>
      <c r="U18" s="77">
        <f t="shared" si="11"/>
        <v>93100</v>
      </c>
      <c r="V18" s="63"/>
      <c r="W18" s="79" t="str">
        <f>$C$3&amp;"年度課税情報("&amp;$C$3-1&amp;"年所得)"</f>
        <v>2024年度課税情報(2023年所得)</v>
      </c>
      <c r="X18" s="63"/>
      <c r="Y18" s="80"/>
      <c r="Z18" s="81"/>
      <c r="AA18" s="17"/>
      <c r="AB18" s="37">
        <f t="shared" si="2"/>
        <v>330000</v>
      </c>
      <c r="AC18" s="37">
        <f t="shared" si="12"/>
        <v>330000</v>
      </c>
      <c r="AD18" s="37">
        <f t="shared" si="3"/>
        <v>0</v>
      </c>
      <c r="AE18" s="37">
        <f t="shared" si="13"/>
        <v>330000</v>
      </c>
    </row>
    <row r="19" spans="1:31" ht="18.600000000000001" thickTop="1">
      <c r="B19" s="82" t="str">
        <f>IF($E$9="✓",IF(AND($C$5&gt;='参考（削除不可）（入力例用）0208修正'!$E$3,$C$5&lt;='参考（削除不可）（入力例用）0208修正'!$F$3),"✓",""),"")</f>
        <v>✓</v>
      </c>
      <c r="C19" s="83">
        <f t="shared" ref="C19:C29" si="15">EDATE(C18,1)</f>
        <v>45505</v>
      </c>
      <c r="D19" s="84" t="str">
        <f t="shared" ref="D19:D29" si="16">IF($D$18="✓",$D$18,"")</f>
        <v>✓</v>
      </c>
      <c r="E19" s="85">
        <f t="shared" ref="E19:E29" si="17">$E$18</f>
        <v>1902000</v>
      </c>
      <c r="F19" s="86">
        <f t="shared" si="0"/>
        <v>330000</v>
      </c>
      <c r="G19" s="85">
        <f>$G$18</f>
        <v>1500</v>
      </c>
      <c r="H19" s="87">
        <f t="shared" si="4"/>
        <v>0.75</v>
      </c>
      <c r="I19" s="88">
        <f t="shared" si="5"/>
        <v>93100</v>
      </c>
      <c r="J19" s="89"/>
      <c r="K19" s="90"/>
      <c r="L19" s="91" t="str">
        <f>IF(J19="✓",IFERROR(MAX(IF(M19&lt;=0,N19-O19,M19),0),"-"),"-")</f>
        <v>-</v>
      </c>
      <c r="M19" s="92" t="str">
        <f t="shared" ref="M19" si="18">IF(J19="✓",$M$18,"-")</f>
        <v>-</v>
      </c>
      <c r="N19" s="92" t="str">
        <f t="shared" ref="N19" si="19">IF(J19="✓",$N$18,"-")</f>
        <v>-</v>
      </c>
      <c r="O19" s="93" t="str">
        <f t="shared" si="6"/>
        <v>-</v>
      </c>
      <c r="P19" s="86">
        <f t="shared" si="7"/>
        <v>0</v>
      </c>
      <c r="Q19" s="86" t="str">
        <f t="shared" si="1"/>
        <v>-</v>
      </c>
      <c r="R19" s="86" t="str">
        <f t="shared" si="8"/>
        <v>-</v>
      </c>
      <c r="S19" s="87" t="str">
        <f t="shared" si="9"/>
        <v>-</v>
      </c>
      <c r="T19" s="86" t="str">
        <f t="shared" si="10"/>
        <v>-</v>
      </c>
      <c r="U19" s="86">
        <f t="shared" si="11"/>
        <v>93100</v>
      </c>
      <c r="W19" s="94" t="s">
        <v>39</v>
      </c>
      <c r="AA19" s="17"/>
      <c r="AB19" s="37">
        <f t="shared" si="2"/>
        <v>330000</v>
      </c>
      <c r="AC19" s="37">
        <f t="shared" si="12"/>
        <v>330000</v>
      </c>
      <c r="AD19" s="37">
        <f t="shared" si="3"/>
        <v>0</v>
      </c>
      <c r="AE19" s="37">
        <f t="shared" si="13"/>
        <v>330000</v>
      </c>
    </row>
    <row r="20" spans="1:31">
      <c r="B20" s="82" t="str">
        <f>IF($E$9="✓",IF(AND($C$5&gt;='参考（削除不可）（入力例用）0208修正'!$E$3,$C$5&lt;='参考（削除不可）（入力例用）0208修正'!$F$3),"✓",""),"")</f>
        <v>✓</v>
      </c>
      <c r="C20" s="83">
        <f t="shared" si="15"/>
        <v>45536</v>
      </c>
      <c r="D20" s="95" t="str">
        <f t="shared" si="16"/>
        <v>✓</v>
      </c>
      <c r="E20" s="86">
        <f t="shared" si="17"/>
        <v>1902000</v>
      </c>
      <c r="F20" s="86">
        <f t="shared" si="0"/>
        <v>330000</v>
      </c>
      <c r="G20" s="86">
        <f t="shared" ref="G20:G29" si="20">$G$18</f>
        <v>1500</v>
      </c>
      <c r="H20" s="87">
        <f t="shared" si="4"/>
        <v>0.75</v>
      </c>
      <c r="I20" s="88">
        <f t="shared" si="5"/>
        <v>93100</v>
      </c>
      <c r="J20" s="89"/>
      <c r="K20" s="90"/>
      <c r="L20" s="91" t="str">
        <f>IF(J20="✓",IFERROR(MAX(IF(M20&lt;=0,N20-O20,M20),0),"-"),"-")</f>
        <v>-</v>
      </c>
      <c r="M20" s="92" t="str">
        <f>IF(J20="✓",$M$18,"-")</f>
        <v>-</v>
      </c>
      <c r="N20" s="92" t="str">
        <f>IF(J20="✓",$N$18,"-")</f>
        <v>-</v>
      </c>
      <c r="O20" s="93" t="str">
        <f>IF(J20="✓",E20,"-")</f>
        <v>-</v>
      </c>
      <c r="P20" s="86">
        <f t="shared" si="7"/>
        <v>0</v>
      </c>
      <c r="Q20" s="86" t="str">
        <f t="shared" si="1"/>
        <v>-</v>
      </c>
      <c r="R20" s="86" t="str">
        <f t="shared" si="8"/>
        <v>-</v>
      </c>
      <c r="S20" s="87" t="str">
        <f t="shared" si="9"/>
        <v>-</v>
      </c>
      <c r="T20" s="86" t="str">
        <f t="shared" si="10"/>
        <v>-</v>
      </c>
      <c r="U20" s="86">
        <f t="shared" si="11"/>
        <v>93100</v>
      </c>
      <c r="W20" s="94" t="s">
        <v>39</v>
      </c>
      <c r="AA20" s="17"/>
      <c r="AB20" s="37">
        <f t="shared" si="2"/>
        <v>330000</v>
      </c>
      <c r="AC20" s="37">
        <f t="shared" si="12"/>
        <v>330000</v>
      </c>
      <c r="AD20" s="37">
        <f t="shared" si="3"/>
        <v>0</v>
      </c>
      <c r="AE20" s="37">
        <f t="shared" si="13"/>
        <v>330000</v>
      </c>
    </row>
    <row r="21" spans="1:31">
      <c r="B21" s="82" t="str">
        <f>IF($E$9="✓",IF(AND($C$5&gt;='参考（削除不可）（入力例用）0208修正'!$E$3,$C$5&lt;='参考（削除不可）（入力例用）0208修正'!$F$3),"✓",""),"")</f>
        <v>✓</v>
      </c>
      <c r="C21" s="83">
        <f t="shared" si="15"/>
        <v>45566</v>
      </c>
      <c r="D21" s="95" t="str">
        <f t="shared" si="16"/>
        <v>✓</v>
      </c>
      <c r="E21" s="86">
        <f t="shared" si="17"/>
        <v>1902000</v>
      </c>
      <c r="F21" s="86">
        <f t="shared" si="0"/>
        <v>0</v>
      </c>
      <c r="G21" s="86">
        <f t="shared" si="20"/>
        <v>1500</v>
      </c>
      <c r="H21" s="87">
        <f t="shared" si="4"/>
        <v>0.75</v>
      </c>
      <c r="I21" s="88">
        <f t="shared" si="5"/>
        <v>112900</v>
      </c>
      <c r="J21" s="89" t="s">
        <v>10</v>
      </c>
      <c r="K21" s="90">
        <v>1300000</v>
      </c>
      <c r="L21" s="91">
        <f t="shared" ref="L21:L29" si="21">IF(J21="✓",IFERROR(MAX(IF(M21&lt;=0,N21-O21,M21),0),"-"),"-")</f>
        <v>800000</v>
      </c>
      <c r="M21" s="92">
        <f t="shared" ref="M21:M29" si="22">IF(J21="✓",$M$18,"-")</f>
        <v>800000</v>
      </c>
      <c r="N21" s="92">
        <f t="shared" ref="N21:N29" si="23">IF(J21="✓",$N$18,"-")</f>
        <v>0</v>
      </c>
      <c r="O21" s="93">
        <f t="shared" si="6"/>
        <v>1902000</v>
      </c>
      <c r="P21" s="86">
        <f t="shared" si="7"/>
        <v>500000</v>
      </c>
      <c r="Q21" s="86">
        <f t="shared" si="1"/>
        <v>0</v>
      </c>
      <c r="R21" s="86">
        <f t="shared" si="8"/>
        <v>1500</v>
      </c>
      <c r="S21" s="87">
        <f t="shared" si="9"/>
        <v>0.75</v>
      </c>
      <c r="T21" s="86">
        <f t="shared" si="10"/>
        <v>28800</v>
      </c>
      <c r="U21" s="86">
        <f t="shared" si="11"/>
        <v>28800</v>
      </c>
      <c r="W21" s="94" t="s">
        <v>39</v>
      </c>
      <c r="AA21" s="12"/>
      <c r="AB21" s="37">
        <f t="shared" si="2"/>
        <v>330000</v>
      </c>
      <c r="AC21" s="37">
        <f t="shared" si="12"/>
        <v>330000</v>
      </c>
      <c r="AD21" s="37">
        <f t="shared" si="3"/>
        <v>0</v>
      </c>
      <c r="AE21" s="37">
        <f t="shared" si="13"/>
        <v>330000</v>
      </c>
    </row>
    <row r="22" spans="1:31">
      <c r="B22" s="82" t="str">
        <f>IF($E$9="✓",IF(AND($C$5&gt;='参考（削除不可）（入力例用）0208修正'!$E$3,$C$5&lt;='参考（削除不可）（入力例用）0208修正'!$F$3),"✓",""),"")</f>
        <v>✓</v>
      </c>
      <c r="C22" s="83">
        <f t="shared" si="15"/>
        <v>45597</v>
      </c>
      <c r="D22" s="95" t="str">
        <f t="shared" si="16"/>
        <v>✓</v>
      </c>
      <c r="E22" s="86">
        <f t="shared" si="17"/>
        <v>1902000</v>
      </c>
      <c r="F22" s="86">
        <f t="shared" si="0"/>
        <v>0</v>
      </c>
      <c r="G22" s="86">
        <f t="shared" si="20"/>
        <v>1500</v>
      </c>
      <c r="H22" s="87">
        <f t="shared" si="4"/>
        <v>0.75</v>
      </c>
      <c r="I22" s="88">
        <f t="shared" si="5"/>
        <v>112900</v>
      </c>
      <c r="J22" s="89" t="s">
        <v>10</v>
      </c>
      <c r="K22" s="90">
        <v>1300000</v>
      </c>
      <c r="L22" s="91">
        <f t="shared" si="21"/>
        <v>800000</v>
      </c>
      <c r="M22" s="92">
        <f t="shared" si="22"/>
        <v>800000</v>
      </c>
      <c r="N22" s="92">
        <f t="shared" si="23"/>
        <v>0</v>
      </c>
      <c r="O22" s="93">
        <f t="shared" si="6"/>
        <v>1902000</v>
      </c>
      <c r="P22" s="86">
        <f t="shared" si="7"/>
        <v>500000</v>
      </c>
      <c r="Q22" s="86">
        <f t="shared" si="1"/>
        <v>0</v>
      </c>
      <c r="R22" s="86">
        <f t="shared" si="8"/>
        <v>1500</v>
      </c>
      <c r="S22" s="87">
        <f t="shared" si="9"/>
        <v>0.75</v>
      </c>
      <c r="T22" s="86">
        <f t="shared" si="10"/>
        <v>28800</v>
      </c>
      <c r="U22" s="86">
        <f t="shared" si="11"/>
        <v>28800</v>
      </c>
      <c r="W22" s="94" t="s">
        <v>39</v>
      </c>
      <c r="AA22" s="12"/>
      <c r="AB22" s="37">
        <f t="shared" si="2"/>
        <v>330000</v>
      </c>
      <c r="AC22" s="37">
        <f t="shared" si="12"/>
        <v>330000</v>
      </c>
      <c r="AD22" s="37">
        <f t="shared" si="3"/>
        <v>0</v>
      </c>
      <c r="AE22" s="37">
        <f t="shared" si="13"/>
        <v>330000</v>
      </c>
    </row>
    <row r="23" spans="1:31">
      <c r="B23" s="82" t="str">
        <f>IF($E$9="✓",IF(AND($C$5&gt;='参考（削除不可）（入力例用）0208修正'!$E$3,$C$5&lt;='参考（削除不可）（入力例用）0208修正'!$F$3),"✓",""),"")</f>
        <v>✓</v>
      </c>
      <c r="C23" s="83">
        <f t="shared" si="15"/>
        <v>45627</v>
      </c>
      <c r="D23" s="95" t="str">
        <f t="shared" si="16"/>
        <v>✓</v>
      </c>
      <c r="E23" s="86">
        <f t="shared" si="17"/>
        <v>1902000</v>
      </c>
      <c r="F23" s="86">
        <f t="shared" si="0"/>
        <v>0</v>
      </c>
      <c r="G23" s="86">
        <f t="shared" si="20"/>
        <v>1500</v>
      </c>
      <c r="H23" s="87">
        <f t="shared" si="4"/>
        <v>0.75</v>
      </c>
      <c r="I23" s="88">
        <f t="shared" si="5"/>
        <v>112900</v>
      </c>
      <c r="J23" s="89" t="s">
        <v>10</v>
      </c>
      <c r="K23" s="90">
        <v>1300000</v>
      </c>
      <c r="L23" s="91">
        <f t="shared" si="21"/>
        <v>800000</v>
      </c>
      <c r="M23" s="92">
        <f t="shared" si="22"/>
        <v>800000</v>
      </c>
      <c r="N23" s="92">
        <f t="shared" si="23"/>
        <v>0</v>
      </c>
      <c r="O23" s="93">
        <f t="shared" si="6"/>
        <v>1902000</v>
      </c>
      <c r="P23" s="86">
        <f t="shared" si="7"/>
        <v>500000</v>
      </c>
      <c r="Q23" s="86">
        <f t="shared" si="1"/>
        <v>0</v>
      </c>
      <c r="R23" s="86">
        <f t="shared" si="8"/>
        <v>1500</v>
      </c>
      <c r="S23" s="87">
        <f t="shared" si="9"/>
        <v>0.75</v>
      </c>
      <c r="T23" s="86">
        <f t="shared" si="10"/>
        <v>28800</v>
      </c>
      <c r="U23" s="86">
        <f t="shared" si="11"/>
        <v>28800</v>
      </c>
      <c r="W23" s="94" t="s">
        <v>39</v>
      </c>
      <c r="AA23" s="12"/>
      <c r="AB23" s="37">
        <f t="shared" si="2"/>
        <v>330000</v>
      </c>
      <c r="AC23" s="37">
        <f t="shared" si="12"/>
        <v>330000</v>
      </c>
      <c r="AD23" s="37">
        <f t="shared" si="3"/>
        <v>0</v>
      </c>
      <c r="AE23" s="37">
        <f t="shared" si="13"/>
        <v>330000</v>
      </c>
    </row>
    <row r="24" spans="1:31">
      <c r="B24" s="82" t="str">
        <f>IF($E$9="✓",IF(AND($C$5&gt;='参考（削除不可）（入力例用）0208修正'!$E$3,$C$5&lt;='参考（削除不可）（入力例用）0208修正'!$F$3),"✓",""),"")</f>
        <v>✓</v>
      </c>
      <c r="C24" s="83">
        <f t="shared" si="15"/>
        <v>45658</v>
      </c>
      <c r="D24" s="95" t="str">
        <f t="shared" si="16"/>
        <v>✓</v>
      </c>
      <c r="E24" s="86">
        <f t="shared" si="17"/>
        <v>1902000</v>
      </c>
      <c r="F24" s="86">
        <f t="shared" si="0"/>
        <v>0</v>
      </c>
      <c r="G24" s="86">
        <f t="shared" si="20"/>
        <v>1500</v>
      </c>
      <c r="H24" s="87">
        <f t="shared" si="4"/>
        <v>0.75</v>
      </c>
      <c r="I24" s="88">
        <f t="shared" si="5"/>
        <v>112900</v>
      </c>
      <c r="J24" s="89" t="s">
        <v>10</v>
      </c>
      <c r="K24" s="90">
        <v>1500000</v>
      </c>
      <c r="L24" s="91">
        <f t="shared" si="21"/>
        <v>800000</v>
      </c>
      <c r="M24" s="92">
        <f t="shared" si="22"/>
        <v>800000</v>
      </c>
      <c r="N24" s="92">
        <f t="shared" si="23"/>
        <v>0</v>
      </c>
      <c r="O24" s="93">
        <f t="shared" si="6"/>
        <v>1902000</v>
      </c>
      <c r="P24" s="86">
        <f t="shared" si="7"/>
        <v>700000</v>
      </c>
      <c r="Q24" s="86">
        <f t="shared" si="1"/>
        <v>0</v>
      </c>
      <c r="R24" s="86">
        <f t="shared" si="8"/>
        <v>1500</v>
      </c>
      <c r="S24" s="87">
        <f t="shared" si="9"/>
        <v>0.75</v>
      </c>
      <c r="T24" s="86">
        <f t="shared" si="10"/>
        <v>40800</v>
      </c>
      <c r="U24" s="86">
        <f t="shared" si="11"/>
        <v>40800</v>
      </c>
      <c r="W24" s="94" t="s">
        <v>39</v>
      </c>
      <c r="AA24" s="12"/>
      <c r="AB24" s="37">
        <f t="shared" si="2"/>
        <v>330000</v>
      </c>
      <c r="AC24" s="37">
        <f t="shared" si="12"/>
        <v>330000</v>
      </c>
      <c r="AD24" s="37">
        <f t="shared" si="3"/>
        <v>0</v>
      </c>
      <c r="AE24" s="37">
        <f t="shared" si="13"/>
        <v>330000</v>
      </c>
    </row>
    <row r="25" spans="1:31">
      <c r="B25" s="82" t="str">
        <f>IF($E$9="✓",IF(AND($C$5&gt;='参考（削除不可）（入力例用）0208修正'!$E$3,$C$5&lt;='参考（削除不可）（入力例用）0208修正'!$F$3),"✓",""),"")</f>
        <v>✓</v>
      </c>
      <c r="C25" s="83">
        <f t="shared" si="15"/>
        <v>45689</v>
      </c>
      <c r="D25" s="95" t="str">
        <f t="shared" si="16"/>
        <v>✓</v>
      </c>
      <c r="E25" s="86">
        <f t="shared" si="17"/>
        <v>1902000</v>
      </c>
      <c r="F25" s="86">
        <f t="shared" si="0"/>
        <v>0</v>
      </c>
      <c r="G25" s="86">
        <f t="shared" si="20"/>
        <v>1500</v>
      </c>
      <c r="H25" s="87">
        <f t="shared" si="4"/>
        <v>0.75</v>
      </c>
      <c r="I25" s="88">
        <f t="shared" si="5"/>
        <v>112900</v>
      </c>
      <c r="J25" s="89" t="s">
        <v>10</v>
      </c>
      <c r="K25" s="90">
        <v>1600000</v>
      </c>
      <c r="L25" s="91">
        <f t="shared" si="21"/>
        <v>800000</v>
      </c>
      <c r="M25" s="92">
        <f t="shared" si="22"/>
        <v>800000</v>
      </c>
      <c r="N25" s="92">
        <f t="shared" si="23"/>
        <v>0</v>
      </c>
      <c r="O25" s="93">
        <f t="shared" si="6"/>
        <v>1902000</v>
      </c>
      <c r="P25" s="86">
        <f t="shared" si="7"/>
        <v>800000</v>
      </c>
      <c r="Q25" s="86">
        <f t="shared" si="1"/>
        <v>0</v>
      </c>
      <c r="R25" s="86">
        <f t="shared" si="8"/>
        <v>1500</v>
      </c>
      <c r="S25" s="87">
        <f t="shared" si="9"/>
        <v>0.75</v>
      </c>
      <c r="T25" s="86">
        <f t="shared" si="10"/>
        <v>46800</v>
      </c>
      <c r="U25" s="86">
        <f t="shared" si="11"/>
        <v>46800</v>
      </c>
      <c r="W25" s="94" t="s">
        <v>39</v>
      </c>
      <c r="AA25" s="12"/>
      <c r="AB25" s="37">
        <f t="shared" si="2"/>
        <v>330000</v>
      </c>
      <c r="AC25" s="37">
        <f t="shared" si="12"/>
        <v>330000</v>
      </c>
      <c r="AD25" s="37">
        <f t="shared" si="3"/>
        <v>0</v>
      </c>
      <c r="AE25" s="37">
        <f t="shared" si="13"/>
        <v>330000</v>
      </c>
    </row>
    <row r="26" spans="1:31">
      <c r="B26" s="82" t="str">
        <f>IF($E$9="✓",IF(AND($C$5&gt;='参考（削除不可）（入力例用）0208修正'!$E$3,$C$5&lt;='参考（削除不可）（入力例用）0208修正'!$F$3),"✓",""),"")</f>
        <v>✓</v>
      </c>
      <c r="C26" s="83">
        <f t="shared" si="15"/>
        <v>45717</v>
      </c>
      <c r="D26" s="95" t="str">
        <f>IF($D$18="✓",$D$18,"")</f>
        <v>✓</v>
      </c>
      <c r="E26" s="86">
        <f t="shared" si="17"/>
        <v>1902000</v>
      </c>
      <c r="F26" s="86">
        <f t="shared" si="0"/>
        <v>0</v>
      </c>
      <c r="G26" s="86">
        <f t="shared" si="20"/>
        <v>1500</v>
      </c>
      <c r="H26" s="87">
        <f t="shared" si="4"/>
        <v>0.75</v>
      </c>
      <c r="I26" s="88">
        <f t="shared" si="5"/>
        <v>112900</v>
      </c>
      <c r="J26" s="89" t="s">
        <v>10</v>
      </c>
      <c r="K26" s="90">
        <v>1700000</v>
      </c>
      <c r="L26" s="91">
        <f t="shared" si="21"/>
        <v>800000</v>
      </c>
      <c r="M26" s="92">
        <f t="shared" si="22"/>
        <v>800000</v>
      </c>
      <c r="N26" s="92">
        <f t="shared" si="23"/>
        <v>0</v>
      </c>
      <c r="O26" s="93">
        <f t="shared" si="6"/>
        <v>1902000</v>
      </c>
      <c r="P26" s="86">
        <f t="shared" si="7"/>
        <v>900000</v>
      </c>
      <c r="Q26" s="86">
        <f t="shared" si="1"/>
        <v>0</v>
      </c>
      <c r="R26" s="86">
        <f t="shared" si="8"/>
        <v>1500</v>
      </c>
      <c r="S26" s="87">
        <f t="shared" si="9"/>
        <v>0.75</v>
      </c>
      <c r="T26" s="86">
        <f t="shared" si="10"/>
        <v>52800</v>
      </c>
      <c r="U26" s="86">
        <f t="shared" si="11"/>
        <v>52800</v>
      </c>
      <c r="W26" s="94" t="s">
        <v>39</v>
      </c>
      <c r="AA26" s="12"/>
      <c r="AB26" s="37">
        <f t="shared" si="2"/>
        <v>330000</v>
      </c>
      <c r="AC26" s="37">
        <f t="shared" si="12"/>
        <v>330000</v>
      </c>
      <c r="AD26" s="37">
        <f t="shared" si="3"/>
        <v>0</v>
      </c>
      <c r="AE26" s="37">
        <f t="shared" si="13"/>
        <v>330000</v>
      </c>
    </row>
    <row r="27" spans="1:31">
      <c r="B27" s="82" t="str">
        <f>IF($E$9="✓",IF(AND($C$5&gt;='参考（削除不可）（入力例用）0208修正'!$E$3,$C$5&lt;='参考（削除不可）（入力例用）0208修正'!$F$3),"✓",""),"")</f>
        <v>✓</v>
      </c>
      <c r="C27" s="83">
        <f t="shared" si="15"/>
        <v>45748</v>
      </c>
      <c r="D27" s="95" t="str">
        <f t="shared" si="16"/>
        <v>✓</v>
      </c>
      <c r="E27" s="86">
        <f t="shared" si="17"/>
        <v>1902000</v>
      </c>
      <c r="F27" s="86">
        <f t="shared" si="0"/>
        <v>0</v>
      </c>
      <c r="G27" s="86">
        <f t="shared" si="20"/>
        <v>1500</v>
      </c>
      <c r="H27" s="87">
        <f t="shared" si="4"/>
        <v>0.75</v>
      </c>
      <c r="I27" s="88">
        <f t="shared" si="5"/>
        <v>112900</v>
      </c>
      <c r="J27" s="89" t="s">
        <v>10</v>
      </c>
      <c r="K27" s="90">
        <v>1800000</v>
      </c>
      <c r="L27" s="91">
        <f t="shared" si="21"/>
        <v>800000</v>
      </c>
      <c r="M27" s="92">
        <f t="shared" si="22"/>
        <v>800000</v>
      </c>
      <c r="N27" s="92">
        <f t="shared" si="23"/>
        <v>0</v>
      </c>
      <c r="O27" s="93">
        <f t="shared" si="6"/>
        <v>1902000</v>
      </c>
      <c r="P27" s="86">
        <f t="shared" si="7"/>
        <v>1000000</v>
      </c>
      <c r="Q27" s="86">
        <f t="shared" si="1"/>
        <v>0</v>
      </c>
      <c r="R27" s="86">
        <f t="shared" si="8"/>
        <v>1500</v>
      </c>
      <c r="S27" s="87">
        <f t="shared" si="9"/>
        <v>0.75</v>
      </c>
      <c r="T27" s="86">
        <f t="shared" si="10"/>
        <v>58800</v>
      </c>
      <c r="U27" s="86">
        <f t="shared" si="11"/>
        <v>58800</v>
      </c>
      <c r="W27" s="94" t="s">
        <v>39</v>
      </c>
      <c r="AA27" s="12"/>
      <c r="AB27" s="37">
        <f t="shared" si="2"/>
        <v>330000</v>
      </c>
      <c r="AC27" s="37">
        <f t="shared" si="12"/>
        <v>330000</v>
      </c>
      <c r="AD27" s="37">
        <f t="shared" si="3"/>
        <v>0</v>
      </c>
      <c r="AE27" s="37">
        <f t="shared" si="13"/>
        <v>330000</v>
      </c>
    </row>
    <row r="28" spans="1:31">
      <c r="B28" s="82" t="str">
        <f>IF($E$9="✓",IF(AND($C$5&gt;='参考（削除不可）（入力例用）0208修正'!$E$3,$C$5&lt;='参考（削除不可）（入力例用）0208修正'!$F$3),"✓",""),"")</f>
        <v>✓</v>
      </c>
      <c r="C28" s="83">
        <f t="shared" si="15"/>
        <v>45778</v>
      </c>
      <c r="D28" s="95" t="str">
        <f t="shared" si="16"/>
        <v>✓</v>
      </c>
      <c r="E28" s="86">
        <f t="shared" si="17"/>
        <v>1902000</v>
      </c>
      <c r="F28" s="86">
        <f t="shared" si="0"/>
        <v>0</v>
      </c>
      <c r="G28" s="86">
        <f t="shared" si="20"/>
        <v>1500</v>
      </c>
      <c r="H28" s="87">
        <f t="shared" si="4"/>
        <v>0.75</v>
      </c>
      <c r="I28" s="88">
        <f t="shared" si="5"/>
        <v>112900</v>
      </c>
      <c r="J28" s="89" t="s">
        <v>10</v>
      </c>
      <c r="K28" s="90">
        <v>1900000</v>
      </c>
      <c r="L28" s="91">
        <f t="shared" si="21"/>
        <v>800000</v>
      </c>
      <c r="M28" s="92">
        <f t="shared" si="22"/>
        <v>800000</v>
      </c>
      <c r="N28" s="92">
        <f t="shared" si="23"/>
        <v>0</v>
      </c>
      <c r="O28" s="93">
        <f t="shared" si="6"/>
        <v>1902000</v>
      </c>
      <c r="P28" s="86">
        <f t="shared" si="7"/>
        <v>1100000</v>
      </c>
      <c r="Q28" s="86">
        <f t="shared" si="1"/>
        <v>0</v>
      </c>
      <c r="R28" s="86">
        <f t="shared" si="8"/>
        <v>1500</v>
      </c>
      <c r="S28" s="87">
        <f t="shared" si="9"/>
        <v>0.75</v>
      </c>
      <c r="T28" s="86">
        <f t="shared" si="10"/>
        <v>64800</v>
      </c>
      <c r="U28" s="86">
        <f t="shared" si="11"/>
        <v>64800</v>
      </c>
      <c r="W28" s="94" t="s">
        <v>39</v>
      </c>
      <c r="AA28" s="12"/>
      <c r="AB28" s="37">
        <f t="shared" si="2"/>
        <v>330000</v>
      </c>
      <c r="AC28" s="37">
        <f t="shared" si="12"/>
        <v>330000</v>
      </c>
      <c r="AD28" s="37">
        <f t="shared" si="3"/>
        <v>0</v>
      </c>
      <c r="AE28" s="37">
        <f t="shared" si="13"/>
        <v>330000</v>
      </c>
    </row>
    <row r="29" spans="1:31" ht="18.600000000000001" thickBot="1">
      <c r="B29" s="82" t="str">
        <f>IF($E$9="✓",IF(AND($C$5&gt;='参考（削除不可）（入力例用）0208修正'!$E$3,$C$5&lt;='参考（削除不可）（入力例用）0208修正'!$F$3),"✓",""),"")</f>
        <v>✓</v>
      </c>
      <c r="C29" s="83">
        <f t="shared" si="15"/>
        <v>45809</v>
      </c>
      <c r="D29" s="95" t="str">
        <f t="shared" si="16"/>
        <v>✓</v>
      </c>
      <c r="E29" s="86">
        <f t="shared" si="17"/>
        <v>1902000</v>
      </c>
      <c r="F29" s="86">
        <f t="shared" si="0"/>
        <v>0</v>
      </c>
      <c r="G29" s="86">
        <f t="shared" si="20"/>
        <v>1500</v>
      </c>
      <c r="H29" s="87">
        <f t="shared" si="4"/>
        <v>0.75</v>
      </c>
      <c r="I29" s="88">
        <f t="shared" si="5"/>
        <v>112900</v>
      </c>
      <c r="J29" s="96" t="s">
        <v>10</v>
      </c>
      <c r="K29" s="97">
        <v>2000000</v>
      </c>
      <c r="L29" s="91">
        <f t="shared" si="21"/>
        <v>800000</v>
      </c>
      <c r="M29" s="92">
        <f t="shared" si="22"/>
        <v>800000</v>
      </c>
      <c r="N29" s="92">
        <f t="shared" si="23"/>
        <v>0</v>
      </c>
      <c r="O29" s="93">
        <f t="shared" si="6"/>
        <v>1902000</v>
      </c>
      <c r="P29" s="86">
        <f t="shared" si="7"/>
        <v>1200000</v>
      </c>
      <c r="Q29" s="86">
        <f t="shared" si="1"/>
        <v>0</v>
      </c>
      <c r="R29" s="86">
        <f t="shared" si="8"/>
        <v>1500</v>
      </c>
      <c r="S29" s="87">
        <f t="shared" si="9"/>
        <v>0.75</v>
      </c>
      <c r="T29" s="86">
        <f t="shared" si="10"/>
        <v>70800</v>
      </c>
      <c r="U29" s="86">
        <f t="shared" si="11"/>
        <v>70800</v>
      </c>
      <c r="W29" s="94" t="s">
        <v>39</v>
      </c>
      <c r="AA29" s="12"/>
      <c r="AB29" s="37">
        <f>IF($B29="✓",IF($B49="✓",IF($E29&gt;=$E49,330000,0),330000),0)</f>
        <v>330000</v>
      </c>
      <c r="AC29" s="37">
        <f t="shared" si="12"/>
        <v>330000</v>
      </c>
      <c r="AD29" s="37">
        <f t="shared" si="3"/>
        <v>0</v>
      </c>
      <c r="AE29" s="37">
        <f t="shared" si="13"/>
        <v>330000</v>
      </c>
    </row>
    <row r="30" spans="1:31" ht="18.600000000000001" thickTop="1"/>
    <row r="31" spans="1:31" ht="18" customHeight="1" thickBot="1">
      <c r="B31" s="144" t="s">
        <v>84</v>
      </c>
      <c r="C31" s="147" t="s">
        <v>12</v>
      </c>
      <c r="D31" s="131" t="s">
        <v>13</v>
      </c>
      <c r="E31" s="150" t="s">
        <v>40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W31" s="135" t="s">
        <v>41</v>
      </c>
      <c r="X31" s="136"/>
    </row>
    <row r="32" spans="1:31" ht="18.600000000000001" thickTop="1">
      <c r="B32" s="145"/>
      <c r="C32" s="148"/>
      <c r="D32" s="132"/>
      <c r="E32" s="137" t="s">
        <v>15</v>
      </c>
      <c r="F32" s="138"/>
      <c r="G32" s="138"/>
      <c r="H32" s="138"/>
      <c r="I32" s="139"/>
      <c r="J32" s="137" t="s">
        <v>16</v>
      </c>
      <c r="K32" s="138"/>
      <c r="L32" s="138"/>
      <c r="M32" s="138"/>
      <c r="N32" s="138"/>
      <c r="O32" s="138"/>
      <c r="P32" s="138"/>
      <c r="Q32" s="138"/>
      <c r="R32" s="138"/>
      <c r="S32" s="138"/>
      <c r="T32" s="139"/>
      <c r="U32" s="140" t="s">
        <v>17</v>
      </c>
      <c r="W32" s="141" t="s">
        <v>42</v>
      </c>
      <c r="X32" s="142" t="s">
        <v>43</v>
      </c>
      <c r="AA32" s="12"/>
      <c r="AB32" s="13" t="s">
        <v>18</v>
      </c>
      <c r="AC32" s="13" t="s">
        <v>19</v>
      </c>
      <c r="AD32" s="13" t="s">
        <v>20</v>
      </c>
      <c r="AE32" s="13" t="s">
        <v>21</v>
      </c>
    </row>
    <row r="33" spans="1:31" ht="21" customHeight="1">
      <c r="B33" s="145"/>
      <c r="C33" s="148"/>
      <c r="D33" s="132"/>
      <c r="E33" s="131" t="s">
        <v>22</v>
      </c>
      <c r="F33" s="131" t="s">
        <v>23</v>
      </c>
      <c r="G33" s="131" t="s">
        <v>24</v>
      </c>
      <c r="H33" s="131" t="s">
        <v>25</v>
      </c>
      <c r="I33" s="131" t="s">
        <v>26</v>
      </c>
      <c r="J33" s="131" t="s">
        <v>27</v>
      </c>
      <c r="K33" s="131" t="s">
        <v>28</v>
      </c>
      <c r="L33" s="133" t="s">
        <v>29</v>
      </c>
      <c r="M33" s="14"/>
      <c r="N33" s="14"/>
      <c r="O33" s="15"/>
      <c r="P33" s="131" t="s">
        <v>30</v>
      </c>
      <c r="Q33" s="131" t="s">
        <v>23</v>
      </c>
      <c r="R33" s="131" t="s">
        <v>31</v>
      </c>
      <c r="S33" s="131" t="s">
        <v>25</v>
      </c>
      <c r="T33" s="131" t="s">
        <v>32</v>
      </c>
      <c r="U33" s="140"/>
      <c r="W33" s="141"/>
      <c r="X33" s="143"/>
      <c r="AA33" s="16" t="s">
        <v>8</v>
      </c>
      <c r="AB33" s="17" t="s">
        <v>33</v>
      </c>
      <c r="AC33" s="17" t="s">
        <v>33</v>
      </c>
      <c r="AD33" s="17" t="s">
        <v>34</v>
      </c>
      <c r="AE33" s="17" t="s">
        <v>34</v>
      </c>
    </row>
    <row r="34" spans="1:31" ht="50.4" customHeight="1" thickBot="1">
      <c r="B34" s="146"/>
      <c r="C34" s="149"/>
      <c r="D34" s="132"/>
      <c r="E34" s="132"/>
      <c r="F34" s="134"/>
      <c r="G34" s="132"/>
      <c r="H34" s="134"/>
      <c r="I34" s="134"/>
      <c r="J34" s="132"/>
      <c r="K34" s="132"/>
      <c r="L34" s="134"/>
      <c r="M34" s="11" t="s">
        <v>44</v>
      </c>
      <c r="N34" s="11" t="s">
        <v>45</v>
      </c>
      <c r="O34" s="18" t="s">
        <v>46</v>
      </c>
      <c r="P34" s="134"/>
      <c r="Q34" s="134"/>
      <c r="R34" s="134"/>
      <c r="S34" s="134"/>
      <c r="T34" s="134"/>
      <c r="U34" s="140"/>
      <c r="W34" s="141"/>
      <c r="X34" s="143"/>
      <c r="AA34" s="16" t="s">
        <v>9</v>
      </c>
      <c r="AB34" s="17" t="s">
        <v>33</v>
      </c>
      <c r="AC34" s="17" t="s">
        <v>34</v>
      </c>
      <c r="AD34" s="17" t="s">
        <v>33</v>
      </c>
      <c r="AE34" s="17" t="s">
        <v>34</v>
      </c>
    </row>
    <row r="35" spans="1:31" ht="19.2" thickTop="1" thickBot="1">
      <c r="B35" s="20" t="str">
        <f>IF($F$8="✓",IF(AND($C$5&gt;='参考（削除不可）（入力例用）0208修正'!$C$3,$C$5&lt;='参考（削除不可）（入力例用）0208修正'!$D$3),"✓",""),"")</f>
        <v/>
      </c>
      <c r="C35" s="21">
        <f>DATE($C$3,4,1)</f>
        <v>45383</v>
      </c>
      <c r="D35" s="98" t="s">
        <v>47</v>
      </c>
      <c r="E35" s="31">
        <v>1803000</v>
      </c>
      <c r="F35" s="24">
        <f t="shared" ref="F35:F49" si="24">IF($B35="✓",IF($J35="✓",0,IF($J15="✓",AD35,AB35)),0)</f>
        <v>0</v>
      </c>
      <c r="G35" s="25">
        <v>1500</v>
      </c>
      <c r="H35" s="26">
        <f t="shared" ref="H35:H49" si="25">IF(D35="✓",3/4,1)</f>
        <v>0.75</v>
      </c>
      <c r="I35" s="27">
        <f t="shared" ref="I35:I49" si="26">MAX(ROUNDDOWN(((E35-F35)*0.06-G35*H35),-2),0)</f>
        <v>107000</v>
      </c>
      <c r="J35" s="28"/>
      <c r="K35" s="29"/>
      <c r="L35" s="24" t="str">
        <f t="shared" ref="L35:L49" si="27">IF(J35="✓",IFERROR(MAX(IF(M35&lt;=0,N35-O35,M35),0),"-"),"-")</f>
        <v>-</v>
      </c>
      <c r="M35" s="30"/>
      <c r="N35" s="31"/>
      <c r="O35" s="32" t="str">
        <f>IF(J35="✓",E35,"-")</f>
        <v>-</v>
      </c>
      <c r="P35" s="33">
        <f t="shared" ref="P35:P49" si="28">IF(J35="✓",MAX(K35-L35,0),0)</f>
        <v>0</v>
      </c>
      <c r="Q35" s="33" t="str">
        <f>IF(J35="✓",IF($B35="✓",IF($J15="✓",$AE35,$AC35),0),"-")</f>
        <v>-</v>
      </c>
      <c r="R35" s="33" t="str">
        <f t="shared" ref="R35:R49" si="29">IF(J35="✓",G35,"-")</f>
        <v>-</v>
      </c>
      <c r="S35" s="34" t="str">
        <f t="shared" ref="S35:S49" si="30">IF(J35="✓",IF(D35="✓",3/4,1),"-")</f>
        <v>-</v>
      </c>
      <c r="T35" s="33" t="str">
        <f>IF(J35="✓",MAX(ROUNDDOWN(((P35-Q35)*0.06-R35*S35),-2),0),"-")</f>
        <v>-</v>
      </c>
      <c r="U35" s="33">
        <f t="shared" ref="U35:U49" si="31">IF(J35="✓",T35,I35)</f>
        <v>107000</v>
      </c>
      <c r="V35" s="99"/>
      <c r="W35" s="27">
        <f>SUM(I15,I35)</f>
        <v>213900</v>
      </c>
      <c r="X35" s="100">
        <f>SUM(U15,U35)</f>
        <v>213900</v>
      </c>
      <c r="Y35" s="101" t="str">
        <f>IF(W35=X35,"",IF(X35&gt;=154500,"←収入回復届出",""))</f>
        <v/>
      </c>
      <c r="Z35" s="101"/>
      <c r="AA35" s="12"/>
      <c r="AB35" s="37">
        <f t="shared" ref="AB35:AB49" si="32">IF($B35="✓",IF($B15="✓",IF($E15&gt;=$E35,0,330000),330000),0)</f>
        <v>0</v>
      </c>
      <c r="AC35" s="37">
        <f>IF($B35="✓",IF($B15="✓",IF($E15&gt;=$P35,0,330000),330000),0)</f>
        <v>0</v>
      </c>
      <c r="AD35" s="37">
        <f>IF($B35="✓",IF($B15="✓",IF($P15&gt;=$E35,0,330000),330000),0)</f>
        <v>0</v>
      </c>
      <c r="AE35" s="37">
        <f>IF($B35="✓",IF($B15="✓",IF($P15&gt;=$P35,0,330000),330000),0)</f>
        <v>0</v>
      </c>
    </row>
    <row r="36" spans="1:31" ht="18.600000000000001" thickTop="1">
      <c r="B36" s="20" t="str">
        <f>IF($F$8="✓",IF(AND($C$5&gt;='参考（削除不可）（入力例用）0208修正'!$C$3,$C$5&lt;='参考（削除不可）（入力例用）0208修正'!$D$3),"✓",""),"")</f>
        <v/>
      </c>
      <c r="C36" s="38">
        <f>EDATE(C35,1)</f>
        <v>45413</v>
      </c>
      <c r="D36" s="39" t="str">
        <f>IF($D$35="✓",$D$35,"")</f>
        <v>✓</v>
      </c>
      <c r="E36" s="40">
        <f>$E$35</f>
        <v>1803000</v>
      </c>
      <c r="F36" s="33">
        <f t="shared" si="24"/>
        <v>0</v>
      </c>
      <c r="G36" s="40">
        <f>$G$35</f>
        <v>1500</v>
      </c>
      <c r="H36" s="34">
        <f t="shared" si="25"/>
        <v>0.75</v>
      </c>
      <c r="I36" s="27">
        <f t="shared" si="26"/>
        <v>107000</v>
      </c>
      <c r="J36" s="41"/>
      <c r="K36" s="42"/>
      <c r="L36" s="24" t="str">
        <f t="shared" si="27"/>
        <v>-</v>
      </c>
      <c r="M36" s="43" t="str">
        <f>IF(J36="✓",$M$35,"-")</f>
        <v>-</v>
      </c>
      <c r="N36" s="43" t="str">
        <f>IF(J36="✓",$N$35,"-")</f>
        <v>-</v>
      </c>
      <c r="O36" s="32" t="str">
        <f t="shared" ref="O36:O49" si="33">IF(J36="✓",E36,"-")</f>
        <v>-</v>
      </c>
      <c r="P36" s="33">
        <f t="shared" si="28"/>
        <v>0</v>
      </c>
      <c r="Q36" s="33" t="str">
        <f t="shared" ref="Q36:Q49" si="34">IF(J36="✓",IF($B36="✓",IF($J16="✓",$AE36,$AC36),0),"-")</f>
        <v>-</v>
      </c>
      <c r="R36" s="33" t="str">
        <f t="shared" si="29"/>
        <v>-</v>
      </c>
      <c r="S36" s="34" t="str">
        <f t="shared" si="30"/>
        <v>-</v>
      </c>
      <c r="T36" s="33" t="str">
        <f t="shared" ref="T36:T49" si="35">IF(J36="✓",MAX(ROUNDDOWN(((P36-Q36)*0.06-R36*S36),-2),0),"-")</f>
        <v>-</v>
      </c>
      <c r="U36" s="33">
        <f t="shared" si="31"/>
        <v>107000</v>
      </c>
      <c r="V36" s="99"/>
      <c r="W36" s="27">
        <f t="shared" ref="W36:W49" si="36">SUM(I16,I36)</f>
        <v>213900</v>
      </c>
      <c r="X36" s="100">
        <f t="shared" ref="X36:X49" si="37">SUM(U16,U36)</f>
        <v>213900</v>
      </c>
      <c r="Y36" s="101" t="str">
        <f>IF(Y37="←収入回復届出","←最終支給月",IF(X35&lt;154500,IF(X36&gt;=154500,"←収入回復届出",""),""))</f>
        <v/>
      </c>
      <c r="Z36" s="101"/>
      <c r="AA36" s="12"/>
      <c r="AB36" s="37">
        <f t="shared" si="32"/>
        <v>0</v>
      </c>
      <c r="AC36" s="37">
        <f t="shared" ref="AC36:AC49" si="38">IF($B36="✓",IF($B16="✓",IF($E16&gt;=$P36,0,330000),330000),0)</f>
        <v>0</v>
      </c>
      <c r="AD36" s="37">
        <f t="shared" ref="AD36:AD49" si="39">IF($B36="✓",IF($B16="✓",IF($P16&gt;=$E36,0,330000),330000),0)</f>
        <v>0</v>
      </c>
      <c r="AE36" s="37">
        <f t="shared" ref="AE36:AE49" si="40">IF($B36="✓",IF($B16="✓",IF($P16&gt;=$P36,0,330000),330000),0)</f>
        <v>0</v>
      </c>
    </row>
    <row r="37" spans="1:31" ht="18.600000000000001" thickBot="1">
      <c r="A37" s="46"/>
      <c r="B37" s="47" t="str">
        <f>IF($F$8="✓",IF(AND($C$5&gt;='参考（削除不可）（入力例用）0208修正'!$C$3,$C$5&lt;='参考（削除不可）（入力例用）0208修正'!$D$3),"✓",""),"")</f>
        <v/>
      </c>
      <c r="C37" s="48">
        <f>EDATE(C36,1)</f>
        <v>45444</v>
      </c>
      <c r="D37" s="49" t="str">
        <f>IF($D$35="✓",$D$35,"")</f>
        <v>✓</v>
      </c>
      <c r="E37" s="50">
        <f>$E$35</f>
        <v>1803000</v>
      </c>
      <c r="F37" s="51">
        <f t="shared" si="24"/>
        <v>0</v>
      </c>
      <c r="G37" s="50">
        <f>$G$35</f>
        <v>1500</v>
      </c>
      <c r="H37" s="52">
        <f t="shared" si="25"/>
        <v>0.75</v>
      </c>
      <c r="I37" s="53">
        <f t="shared" si="26"/>
        <v>107000</v>
      </c>
      <c r="J37" s="54"/>
      <c r="K37" s="55"/>
      <c r="L37" s="56" t="str">
        <f t="shared" si="27"/>
        <v>-</v>
      </c>
      <c r="M37" s="57" t="str">
        <f>IF(J37="✓",$M$35,"-")</f>
        <v>-</v>
      </c>
      <c r="N37" s="57" t="str">
        <f>IF(J37="✓",$N$35,"-")</f>
        <v>-</v>
      </c>
      <c r="O37" s="58" t="str">
        <f t="shared" si="33"/>
        <v>-</v>
      </c>
      <c r="P37" s="51">
        <f t="shared" si="28"/>
        <v>0</v>
      </c>
      <c r="Q37" s="51" t="str">
        <f t="shared" si="34"/>
        <v>-</v>
      </c>
      <c r="R37" s="51" t="str">
        <f t="shared" si="29"/>
        <v>-</v>
      </c>
      <c r="S37" s="52" t="str">
        <f t="shared" si="30"/>
        <v>-</v>
      </c>
      <c r="T37" s="51" t="str">
        <f t="shared" si="35"/>
        <v>-</v>
      </c>
      <c r="U37" s="51">
        <f t="shared" si="31"/>
        <v>107000</v>
      </c>
      <c r="V37" s="102"/>
      <c r="W37" s="53">
        <f t="shared" si="36"/>
        <v>213900</v>
      </c>
      <c r="X37" s="103">
        <f t="shared" si="37"/>
        <v>213900</v>
      </c>
      <c r="Y37" s="104" t="str">
        <f t="shared" ref="Y37:Y46" si="41">IF(Y38="←収入回復届出","←最終支給月",IF(X36&lt;154500,IF(X37&gt;=154500,"←収入回復届出",""),""))</f>
        <v/>
      </c>
      <c r="Z37" s="105"/>
      <c r="AA37" s="12"/>
      <c r="AB37" s="37">
        <f t="shared" si="32"/>
        <v>0</v>
      </c>
      <c r="AC37" s="37">
        <f t="shared" si="38"/>
        <v>0</v>
      </c>
      <c r="AD37" s="37">
        <f t="shared" si="39"/>
        <v>0</v>
      </c>
      <c r="AE37" s="37">
        <f t="shared" si="40"/>
        <v>0</v>
      </c>
    </row>
    <row r="38" spans="1:31" ht="19.2" thickTop="1" thickBot="1">
      <c r="A38" s="63"/>
      <c r="B38" s="64" t="str">
        <f>IF($F$9="✓",IF(AND($C$5&gt;='参考（削除不可）（入力例用）0208修正'!$E$3,$C$5&lt;='参考（削除不可）（入力例用）0208修正'!$F$3),"✓",""),"")</f>
        <v>✓</v>
      </c>
      <c r="C38" s="65">
        <f>EDATE(C37,1)</f>
        <v>45474</v>
      </c>
      <c r="D38" s="106" t="s">
        <v>47</v>
      </c>
      <c r="E38" s="75">
        <v>1901000</v>
      </c>
      <c r="F38" s="68">
        <f t="shared" si="24"/>
        <v>0</v>
      </c>
      <c r="G38" s="69">
        <v>1500</v>
      </c>
      <c r="H38" s="70">
        <f t="shared" si="25"/>
        <v>0.75</v>
      </c>
      <c r="I38" s="71">
        <f t="shared" si="26"/>
        <v>112900</v>
      </c>
      <c r="J38" s="72"/>
      <c r="K38" s="73"/>
      <c r="L38" s="68" t="str">
        <f t="shared" si="27"/>
        <v>-</v>
      </c>
      <c r="M38" s="74"/>
      <c r="N38" s="75"/>
      <c r="O38" s="76" t="str">
        <f t="shared" si="33"/>
        <v>-</v>
      </c>
      <c r="P38" s="77">
        <f t="shared" si="28"/>
        <v>0</v>
      </c>
      <c r="Q38" s="77" t="str">
        <f t="shared" si="34"/>
        <v>-</v>
      </c>
      <c r="R38" s="77" t="str">
        <f>IF(J38="✓",G38,"-")</f>
        <v>-</v>
      </c>
      <c r="S38" s="78" t="str">
        <f t="shared" si="30"/>
        <v>-</v>
      </c>
      <c r="T38" s="77" t="str">
        <f t="shared" si="35"/>
        <v>-</v>
      </c>
      <c r="U38" s="77">
        <f t="shared" si="31"/>
        <v>112900</v>
      </c>
      <c r="V38" s="107"/>
      <c r="W38" s="71">
        <f t="shared" si="36"/>
        <v>206000</v>
      </c>
      <c r="X38" s="108">
        <f t="shared" si="37"/>
        <v>206000</v>
      </c>
      <c r="Y38" s="109" t="str">
        <f t="shared" si="41"/>
        <v/>
      </c>
      <c r="Z38" s="110"/>
      <c r="AA38" s="12"/>
      <c r="AB38" s="37">
        <f t="shared" si="32"/>
        <v>0</v>
      </c>
      <c r="AC38" s="37">
        <f t="shared" si="38"/>
        <v>0</v>
      </c>
      <c r="AD38" s="37">
        <f t="shared" si="39"/>
        <v>330000</v>
      </c>
      <c r="AE38" s="37">
        <f t="shared" si="40"/>
        <v>0</v>
      </c>
    </row>
    <row r="39" spans="1:31" ht="18.600000000000001" thickTop="1">
      <c r="B39" s="82" t="str">
        <f>IF($F$9="✓",IF(AND($C$5&gt;='参考（削除不可）（入力例用）0208修正'!$E$3,$C$5&lt;='参考（削除不可）（入力例用）0208修正'!$F$3),"✓",""),"")</f>
        <v>✓</v>
      </c>
      <c r="C39" s="83">
        <f t="shared" ref="C39:C49" si="42">EDATE(C38,1)</f>
        <v>45505</v>
      </c>
      <c r="D39" s="84" t="str">
        <f t="shared" ref="D39:D49" si="43">IF($D$38="✓",$D$38,"")</f>
        <v>✓</v>
      </c>
      <c r="E39" s="85">
        <f t="shared" ref="E39:E49" si="44">$E$38</f>
        <v>1901000</v>
      </c>
      <c r="F39" s="86">
        <f t="shared" si="24"/>
        <v>0</v>
      </c>
      <c r="G39" s="85">
        <f t="shared" ref="G39:G49" si="45">$G$38</f>
        <v>1500</v>
      </c>
      <c r="H39" s="87">
        <f t="shared" si="25"/>
        <v>0.75</v>
      </c>
      <c r="I39" s="88">
        <f t="shared" si="26"/>
        <v>112900</v>
      </c>
      <c r="J39" s="89"/>
      <c r="K39" s="90">
        <v>2000000</v>
      </c>
      <c r="L39" s="91" t="str">
        <f t="shared" si="27"/>
        <v>-</v>
      </c>
      <c r="M39" s="92" t="str">
        <f>IF(J39="✓",$M$38,"-")</f>
        <v>-</v>
      </c>
      <c r="N39" s="92" t="str">
        <f t="shared" ref="N39:N49" si="46">IF(J39="✓",$N$38,"-")</f>
        <v>-</v>
      </c>
      <c r="O39" s="93" t="str">
        <f t="shared" si="33"/>
        <v>-</v>
      </c>
      <c r="P39" s="86">
        <f t="shared" si="28"/>
        <v>0</v>
      </c>
      <c r="Q39" s="86" t="str">
        <f t="shared" si="34"/>
        <v>-</v>
      </c>
      <c r="R39" s="86" t="str">
        <f t="shared" si="29"/>
        <v>-</v>
      </c>
      <c r="S39" s="87" t="str">
        <f t="shared" si="30"/>
        <v>-</v>
      </c>
      <c r="T39" s="86" t="str">
        <f t="shared" si="35"/>
        <v>-</v>
      </c>
      <c r="U39" s="86">
        <f>IF(J39="✓",T39,I39)</f>
        <v>112900</v>
      </c>
      <c r="V39" s="111"/>
      <c r="W39" s="88">
        <f t="shared" si="36"/>
        <v>206000</v>
      </c>
      <c r="X39" s="112">
        <f>SUM(U19,U39)</f>
        <v>206000</v>
      </c>
      <c r="Y39" s="113" t="str">
        <f t="shared" si="41"/>
        <v/>
      </c>
      <c r="Z39" s="113"/>
      <c r="AA39" s="12"/>
      <c r="AB39" s="37">
        <f t="shared" si="32"/>
        <v>0</v>
      </c>
      <c r="AC39" s="37">
        <f t="shared" si="38"/>
        <v>0</v>
      </c>
      <c r="AD39" s="37">
        <f t="shared" si="39"/>
        <v>330000</v>
      </c>
      <c r="AE39" s="37">
        <f t="shared" si="40"/>
        <v>0</v>
      </c>
    </row>
    <row r="40" spans="1:31">
      <c r="B40" s="82" t="str">
        <f>IF($F$9="✓",IF(AND($C$5&gt;='参考（削除不可）（入力例用）0208修正'!$E$3,$C$5&lt;='参考（削除不可）（入力例用）0208修正'!$F$3),"✓",""),"")</f>
        <v>✓</v>
      </c>
      <c r="C40" s="83">
        <f t="shared" si="42"/>
        <v>45536</v>
      </c>
      <c r="D40" s="95" t="str">
        <f t="shared" si="43"/>
        <v>✓</v>
      </c>
      <c r="E40" s="86">
        <f t="shared" si="44"/>
        <v>1901000</v>
      </c>
      <c r="F40" s="86">
        <f t="shared" si="24"/>
        <v>0</v>
      </c>
      <c r="G40" s="86">
        <f t="shared" si="45"/>
        <v>1500</v>
      </c>
      <c r="H40" s="87">
        <f t="shared" si="25"/>
        <v>0.75</v>
      </c>
      <c r="I40" s="88">
        <f t="shared" si="26"/>
        <v>112900</v>
      </c>
      <c r="J40" s="89"/>
      <c r="K40" s="90"/>
      <c r="L40" s="91" t="str">
        <f t="shared" si="27"/>
        <v>-</v>
      </c>
      <c r="M40" s="92" t="str">
        <f t="shared" ref="M40:M49" si="47">IF(J40="✓",$M$38,"-")</f>
        <v>-</v>
      </c>
      <c r="N40" s="92" t="str">
        <f t="shared" si="46"/>
        <v>-</v>
      </c>
      <c r="O40" s="93" t="str">
        <f t="shared" si="33"/>
        <v>-</v>
      </c>
      <c r="P40" s="86">
        <f>IF(J40="✓",MAX(K40-L40,0),0)</f>
        <v>0</v>
      </c>
      <c r="Q40" s="86" t="str">
        <f t="shared" si="34"/>
        <v>-</v>
      </c>
      <c r="R40" s="86" t="str">
        <f t="shared" si="29"/>
        <v>-</v>
      </c>
      <c r="S40" s="87" t="str">
        <f t="shared" si="30"/>
        <v>-</v>
      </c>
      <c r="T40" s="86" t="str">
        <f t="shared" si="35"/>
        <v>-</v>
      </c>
      <c r="U40" s="86">
        <f t="shared" si="31"/>
        <v>112900</v>
      </c>
      <c r="V40" s="111"/>
      <c r="W40" s="88">
        <f t="shared" si="36"/>
        <v>206000</v>
      </c>
      <c r="X40" s="112">
        <f t="shared" si="37"/>
        <v>206000</v>
      </c>
      <c r="Y40" s="113" t="str">
        <f t="shared" si="41"/>
        <v/>
      </c>
      <c r="Z40" s="113"/>
      <c r="AA40" s="12"/>
      <c r="AB40" s="37">
        <f t="shared" si="32"/>
        <v>0</v>
      </c>
      <c r="AC40" s="37">
        <f t="shared" si="38"/>
        <v>0</v>
      </c>
      <c r="AD40" s="37">
        <f t="shared" si="39"/>
        <v>330000</v>
      </c>
      <c r="AE40" s="37">
        <f t="shared" si="40"/>
        <v>0</v>
      </c>
    </row>
    <row r="41" spans="1:31">
      <c r="B41" s="82" t="str">
        <f>IF($F$9="✓",IF(AND($C$5&gt;='参考（削除不可）（入力例用）0208修正'!$E$3,$C$5&lt;='参考（削除不可）（入力例用）0208修正'!$F$3),"✓",""),"")</f>
        <v>✓</v>
      </c>
      <c r="C41" s="83">
        <f t="shared" si="42"/>
        <v>45566</v>
      </c>
      <c r="D41" s="95" t="str">
        <f t="shared" si="43"/>
        <v>✓</v>
      </c>
      <c r="E41" s="86">
        <f t="shared" si="44"/>
        <v>1901000</v>
      </c>
      <c r="F41" s="86">
        <f t="shared" si="24"/>
        <v>330000</v>
      </c>
      <c r="G41" s="86">
        <f t="shared" si="45"/>
        <v>1500</v>
      </c>
      <c r="H41" s="87">
        <f t="shared" si="25"/>
        <v>0.75</v>
      </c>
      <c r="I41" s="88">
        <f t="shared" si="26"/>
        <v>93100</v>
      </c>
      <c r="J41" s="89"/>
      <c r="K41" s="90"/>
      <c r="L41" s="91" t="str">
        <f t="shared" si="27"/>
        <v>-</v>
      </c>
      <c r="M41" s="92" t="str">
        <f>IF(J41="✓",$M$38,"-")</f>
        <v>-</v>
      </c>
      <c r="N41" s="92" t="str">
        <f t="shared" si="46"/>
        <v>-</v>
      </c>
      <c r="O41" s="93" t="str">
        <f t="shared" si="33"/>
        <v>-</v>
      </c>
      <c r="P41" s="86">
        <f>IF(J41="✓",MAX(K41-L41,0),0)</f>
        <v>0</v>
      </c>
      <c r="Q41" s="86" t="str">
        <f t="shared" si="34"/>
        <v>-</v>
      </c>
      <c r="R41" s="86" t="str">
        <f t="shared" si="29"/>
        <v>-</v>
      </c>
      <c r="S41" s="87" t="str">
        <f t="shared" si="30"/>
        <v>-</v>
      </c>
      <c r="T41" s="86" t="str">
        <f t="shared" si="35"/>
        <v>-</v>
      </c>
      <c r="U41" s="86">
        <f t="shared" si="31"/>
        <v>93100</v>
      </c>
      <c r="V41" s="111"/>
      <c r="W41" s="88">
        <f>SUM(I21,I41)</f>
        <v>206000</v>
      </c>
      <c r="X41" s="112">
        <f t="shared" si="37"/>
        <v>121900</v>
      </c>
      <c r="Y41" s="113" t="str">
        <f t="shared" si="41"/>
        <v/>
      </c>
      <c r="Z41" s="113"/>
      <c r="AA41" s="12"/>
      <c r="AB41" s="37">
        <f t="shared" si="32"/>
        <v>0</v>
      </c>
      <c r="AC41" s="37">
        <f t="shared" si="38"/>
        <v>0</v>
      </c>
      <c r="AD41" s="37">
        <f t="shared" si="39"/>
        <v>330000</v>
      </c>
      <c r="AE41" s="37">
        <f t="shared" si="40"/>
        <v>0</v>
      </c>
    </row>
    <row r="42" spans="1:31">
      <c r="B42" s="82" t="str">
        <f>IF($F$9="✓",IF(AND($C$5&gt;='参考（削除不可）（入力例用）0208修正'!$E$3,$C$5&lt;='参考（削除不可）（入力例用）0208修正'!$F$3),"✓",""),"")</f>
        <v>✓</v>
      </c>
      <c r="C42" s="83">
        <f t="shared" si="42"/>
        <v>45597</v>
      </c>
      <c r="D42" s="95" t="str">
        <f t="shared" si="43"/>
        <v>✓</v>
      </c>
      <c r="E42" s="86">
        <f t="shared" si="44"/>
        <v>1901000</v>
      </c>
      <c r="F42" s="86">
        <f t="shared" si="24"/>
        <v>330000</v>
      </c>
      <c r="G42" s="86">
        <f t="shared" si="45"/>
        <v>1500</v>
      </c>
      <c r="H42" s="87">
        <f t="shared" si="25"/>
        <v>0.75</v>
      </c>
      <c r="I42" s="88">
        <f t="shared" si="26"/>
        <v>93100</v>
      </c>
      <c r="J42" s="89"/>
      <c r="K42" s="90"/>
      <c r="L42" s="91" t="str">
        <f t="shared" si="27"/>
        <v>-</v>
      </c>
      <c r="M42" s="92" t="str">
        <f t="shared" si="47"/>
        <v>-</v>
      </c>
      <c r="N42" s="92" t="str">
        <f t="shared" si="46"/>
        <v>-</v>
      </c>
      <c r="O42" s="93" t="str">
        <f t="shared" si="33"/>
        <v>-</v>
      </c>
      <c r="P42" s="86">
        <f t="shared" si="28"/>
        <v>0</v>
      </c>
      <c r="Q42" s="86" t="str">
        <f>IF(J42="✓",IF($B42="✓",IF($J22="✓",$AE42,$AC42),0),"-")</f>
        <v>-</v>
      </c>
      <c r="R42" s="86" t="str">
        <f t="shared" si="29"/>
        <v>-</v>
      </c>
      <c r="S42" s="87" t="str">
        <f t="shared" si="30"/>
        <v>-</v>
      </c>
      <c r="T42" s="86" t="str">
        <f t="shared" si="35"/>
        <v>-</v>
      </c>
      <c r="U42" s="86">
        <f t="shared" si="31"/>
        <v>93100</v>
      </c>
      <c r="V42" s="111"/>
      <c r="W42" s="88">
        <f t="shared" si="36"/>
        <v>206000</v>
      </c>
      <c r="X42" s="112">
        <f t="shared" si="37"/>
        <v>121900</v>
      </c>
      <c r="Y42" s="113" t="str">
        <f t="shared" si="41"/>
        <v/>
      </c>
      <c r="Z42" s="113"/>
      <c r="AA42" s="12"/>
      <c r="AB42" s="37">
        <f t="shared" si="32"/>
        <v>0</v>
      </c>
      <c r="AC42" s="37">
        <f t="shared" si="38"/>
        <v>0</v>
      </c>
      <c r="AD42" s="37">
        <f t="shared" si="39"/>
        <v>330000</v>
      </c>
      <c r="AE42" s="37">
        <f t="shared" si="40"/>
        <v>0</v>
      </c>
    </row>
    <row r="43" spans="1:31">
      <c r="B43" s="82" t="str">
        <f>IF($F$9="✓",IF(AND($C$5&gt;='参考（削除不可）（入力例用）0208修正'!$E$3,$C$5&lt;='参考（削除不可）（入力例用）0208修正'!$F$3),"✓",""),"")</f>
        <v>✓</v>
      </c>
      <c r="C43" s="83">
        <f t="shared" si="42"/>
        <v>45627</v>
      </c>
      <c r="D43" s="95" t="str">
        <f t="shared" si="43"/>
        <v>✓</v>
      </c>
      <c r="E43" s="86">
        <f t="shared" si="44"/>
        <v>1901000</v>
      </c>
      <c r="F43" s="86">
        <f t="shared" si="24"/>
        <v>330000</v>
      </c>
      <c r="G43" s="86">
        <f t="shared" si="45"/>
        <v>1500</v>
      </c>
      <c r="H43" s="87">
        <f t="shared" si="25"/>
        <v>0.75</v>
      </c>
      <c r="I43" s="88">
        <f t="shared" si="26"/>
        <v>93100</v>
      </c>
      <c r="J43" s="89"/>
      <c r="K43" s="90"/>
      <c r="L43" s="91" t="str">
        <f t="shared" si="27"/>
        <v>-</v>
      </c>
      <c r="M43" s="92" t="str">
        <f t="shared" si="47"/>
        <v>-</v>
      </c>
      <c r="N43" s="92" t="str">
        <f t="shared" si="46"/>
        <v>-</v>
      </c>
      <c r="O43" s="93" t="str">
        <f t="shared" si="33"/>
        <v>-</v>
      </c>
      <c r="P43" s="86">
        <f t="shared" si="28"/>
        <v>0</v>
      </c>
      <c r="Q43" s="86" t="str">
        <f t="shared" si="34"/>
        <v>-</v>
      </c>
      <c r="R43" s="86" t="str">
        <f t="shared" si="29"/>
        <v>-</v>
      </c>
      <c r="S43" s="87" t="str">
        <f t="shared" si="30"/>
        <v>-</v>
      </c>
      <c r="T43" s="86" t="str">
        <f t="shared" si="35"/>
        <v>-</v>
      </c>
      <c r="U43" s="86">
        <f t="shared" si="31"/>
        <v>93100</v>
      </c>
      <c r="V43" s="111"/>
      <c r="W43" s="88">
        <f t="shared" si="36"/>
        <v>206000</v>
      </c>
      <c r="X43" s="112">
        <f t="shared" si="37"/>
        <v>121900</v>
      </c>
      <c r="Y43" s="113" t="str">
        <f t="shared" si="41"/>
        <v/>
      </c>
      <c r="Z43" s="113"/>
      <c r="AA43" s="12"/>
      <c r="AB43" s="37">
        <f t="shared" si="32"/>
        <v>0</v>
      </c>
      <c r="AC43" s="37">
        <f t="shared" si="38"/>
        <v>0</v>
      </c>
      <c r="AD43" s="37">
        <f t="shared" si="39"/>
        <v>330000</v>
      </c>
      <c r="AE43" s="37">
        <f t="shared" si="40"/>
        <v>0</v>
      </c>
    </row>
    <row r="44" spans="1:31">
      <c r="B44" s="82" t="str">
        <f>IF($F$9="✓",IF(AND($C$5&gt;='参考（削除不可）（入力例用）0208修正'!$E$3,$C$5&lt;='参考（削除不可）（入力例用）0208修正'!$F$3),"✓",""),"")</f>
        <v>✓</v>
      </c>
      <c r="C44" s="83">
        <f>EDATE(C43,1)</f>
        <v>45658</v>
      </c>
      <c r="D44" s="95" t="str">
        <f t="shared" si="43"/>
        <v>✓</v>
      </c>
      <c r="E44" s="86">
        <f t="shared" si="44"/>
        <v>1901000</v>
      </c>
      <c r="F44" s="86">
        <f t="shared" si="24"/>
        <v>330000</v>
      </c>
      <c r="G44" s="86">
        <f t="shared" si="45"/>
        <v>1500</v>
      </c>
      <c r="H44" s="87">
        <f t="shared" si="25"/>
        <v>0.75</v>
      </c>
      <c r="I44" s="88">
        <f t="shared" si="26"/>
        <v>93100</v>
      </c>
      <c r="J44" s="89"/>
      <c r="K44" s="90"/>
      <c r="L44" s="91" t="str">
        <f t="shared" si="27"/>
        <v>-</v>
      </c>
      <c r="M44" s="92" t="str">
        <f t="shared" si="47"/>
        <v>-</v>
      </c>
      <c r="N44" s="92" t="str">
        <f t="shared" si="46"/>
        <v>-</v>
      </c>
      <c r="O44" s="93" t="str">
        <f t="shared" si="33"/>
        <v>-</v>
      </c>
      <c r="P44" s="86">
        <f t="shared" si="28"/>
        <v>0</v>
      </c>
      <c r="Q44" s="86" t="str">
        <f t="shared" si="34"/>
        <v>-</v>
      </c>
      <c r="R44" s="86" t="str">
        <f t="shared" si="29"/>
        <v>-</v>
      </c>
      <c r="S44" s="87" t="str">
        <f t="shared" si="30"/>
        <v>-</v>
      </c>
      <c r="T44" s="86" t="str">
        <f t="shared" si="35"/>
        <v>-</v>
      </c>
      <c r="U44" s="86">
        <f>IF(J44="✓",T44,I44)</f>
        <v>93100</v>
      </c>
      <c r="V44" s="111"/>
      <c r="W44" s="88">
        <f t="shared" si="36"/>
        <v>206000</v>
      </c>
      <c r="X44" s="112">
        <f t="shared" si="37"/>
        <v>133900</v>
      </c>
      <c r="Y44" s="113" t="str">
        <f t="shared" si="41"/>
        <v/>
      </c>
      <c r="Z44" s="113"/>
      <c r="AA44" s="12"/>
      <c r="AB44" s="37">
        <f t="shared" si="32"/>
        <v>0</v>
      </c>
      <c r="AC44" s="37">
        <f t="shared" si="38"/>
        <v>0</v>
      </c>
      <c r="AD44" s="37">
        <f t="shared" si="39"/>
        <v>330000</v>
      </c>
      <c r="AE44" s="37">
        <f t="shared" si="40"/>
        <v>0</v>
      </c>
    </row>
    <row r="45" spans="1:31">
      <c r="B45" s="82" t="str">
        <f>IF($F$9="✓",IF(AND($C$5&gt;='参考（削除不可）（入力例用）0208修正'!$E$3,$C$5&lt;='参考（削除不可）（入力例用）0208修正'!$F$3),"✓",""),"")</f>
        <v>✓</v>
      </c>
      <c r="C45" s="83">
        <f t="shared" si="42"/>
        <v>45689</v>
      </c>
      <c r="D45" s="95" t="str">
        <f t="shared" si="43"/>
        <v>✓</v>
      </c>
      <c r="E45" s="86">
        <f t="shared" si="44"/>
        <v>1901000</v>
      </c>
      <c r="F45" s="86">
        <f t="shared" si="24"/>
        <v>330000</v>
      </c>
      <c r="G45" s="86">
        <f t="shared" si="45"/>
        <v>1500</v>
      </c>
      <c r="H45" s="87">
        <f t="shared" si="25"/>
        <v>0.75</v>
      </c>
      <c r="I45" s="88">
        <f t="shared" si="26"/>
        <v>93100</v>
      </c>
      <c r="J45" s="89"/>
      <c r="K45" s="90"/>
      <c r="L45" s="91" t="str">
        <f t="shared" si="27"/>
        <v>-</v>
      </c>
      <c r="M45" s="92" t="str">
        <f t="shared" si="47"/>
        <v>-</v>
      </c>
      <c r="N45" s="92" t="str">
        <f t="shared" si="46"/>
        <v>-</v>
      </c>
      <c r="O45" s="93" t="str">
        <f t="shared" si="33"/>
        <v>-</v>
      </c>
      <c r="P45" s="86">
        <f t="shared" si="28"/>
        <v>0</v>
      </c>
      <c r="Q45" s="86" t="str">
        <f t="shared" si="34"/>
        <v>-</v>
      </c>
      <c r="R45" s="86" t="str">
        <f t="shared" si="29"/>
        <v>-</v>
      </c>
      <c r="S45" s="87" t="str">
        <f t="shared" si="30"/>
        <v>-</v>
      </c>
      <c r="T45" s="86" t="str">
        <f t="shared" si="35"/>
        <v>-</v>
      </c>
      <c r="U45" s="86">
        <f t="shared" si="31"/>
        <v>93100</v>
      </c>
      <c r="V45" s="111"/>
      <c r="W45" s="88">
        <f t="shared" si="36"/>
        <v>206000</v>
      </c>
      <c r="X45" s="112">
        <f>SUM(U25,U45)</f>
        <v>139900</v>
      </c>
      <c r="Y45" s="113" t="str">
        <f t="shared" si="41"/>
        <v/>
      </c>
      <c r="Z45" s="113"/>
      <c r="AA45" s="12"/>
      <c r="AB45" s="37">
        <f>IF($B45="✓",IF($B25="✓",IF($E25&gt;=$E45,0,330000),330000),0)</f>
        <v>0</v>
      </c>
      <c r="AC45" s="37">
        <f>IF($B45="✓",IF($B25="✓",IF($E25&gt;=$P45,0,330000),330000),0)</f>
        <v>0</v>
      </c>
      <c r="AD45" s="37">
        <f>IF($B45="✓",IF($B25="✓",IF($P25&gt;=$E45,0,330000),330000),0)</f>
        <v>330000</v>
      </c>
      <c r="AE45" s="37">
        <f>IF($B45="✓",IF($B25="✓",IF($P25&gt;=$P45,0,330000),330000),0)</f>
        <v>0</v>
      </c>
    </row>
    <row r="46" spans="1:31">
      <c r="B46" s="82" t="str">
        <f>IF($F$9="✓",IF(AND($C$5&gt;='参考（削除不可）（入力例用）0208修正'!$E$3,$C$5&lt;='参考（削除不可）（入力例用）0208修正'!$F$3),"✓",""),"")</f>
        <v>✓</v>
      </c>
      <c r="C46" s="83">
        <f t="shared" si="42"/>
        <v>45717</v>
      </c>
      <c r="D46" s="95" t="str">
        <f t="shared" si="43"/>
        <v>✓</v>
      </c>
      <c r="E46" s="86">
        <f t="shared" si="44"/>
        <v>1901000</v>
      </c>
      <c r="F46" s="86">
        <f t="shared" si="24"/>
        <v>330000</v>
      </c>
      <c r="G46" s="86">
        <f t="shared" si="45"/>
        <v>1500</v>
      </c>
      <c r="H46" s="87">
        <f t="shared" si="25"/>
        <v>0.75</v>
      </c>
      <c r="I46" s="88">
        <f t="shared" si="26"/>
        <v>93100</v>
      </c>
      <c r="J46" s="89"/>
      <c r="K46" s="90"/>
      <c r="L46" s="91" t="str">
        <f t="shared" si="27"/>
        <v>-</v>
      </c>
      <c r="M46" s="92" t="str">
        <f t="shared" si="47"/>
        <v>-</v>
      </c>
      <c r="N46" s="92" t="str">
        <f t="shared" si="46"/>
        <v>-</v>
      </c>
      <c r="O46" s="93" t="str">
        <f t="shared" si="33"/>
        <v>-</v>
      </c>
      <c r="P46" s="86">
        <f t="shared" si="28"/>
        <v>0</v>
      </c>
      <c r="Q46" s="86" t="str">
        <f t="shared" si="34"/>
        <v>-</v>
      </c>
      <c r="R46" s="86" t="str">
        <f t="shared" si="29"/>
        <v>-</v>
      </c>
      <c r="S46" s="87" t="str">
        <f t="shared" si="30"/>
        <v>-</v>
      </c>
      <c r="T46" s="86" t="str">
        <f t="shared" si="35"/>
        <v>-</v>
      </c>
      <c r="U46" s="86">
        <f t="shared" si="31"/>
        <v>93100</v>
      </c>
      <c r="V46" s="111"/>
      <c r="W46" s="88">
        <f t="shared" si="36"/>
        <v>206000</v>
      </c>
      <c r="X46" s="112">
        <f t="shared" si="37"/>
        <v>145900</v>
      </c>
      <c r="Y46" s="113" t="str">
        <f t="shared" si="41"/>
        <v/>
      </c>
      <c r="Z46" s="113"/>
      <c r="AA46" s="12"/>
      <c r="AB46" s="37">
        <f t="shared" si="32"/>
        <v>0</v>
      </c>
      <c r="AC46" s="37">
        <f t="shared" si="38"/>
        <v>0</v>
      </c>
      <c r="AD46" s="37">
        <f t="shared" si="39"/>
        <v>330000</v>
      </c>
      <c r="AE46" s="37">
        <f t="shared" si="40"/>
        <v>0</v>
      </c>
    </row>
    <row r="47" spans="1:31">
      <c r="B47" s="82" t="str">
        <f>IF($F$9="✓",IF(AND($C$5&gt;='参考（削除不可）（入力例用）0208修正'!$E$3,$C$5&lt;='参考（削除不可）（入力例用）0208修正'!$F$3),"✓",""),"")</f>
        <v>✓</v>
      </c>
      <c r="C47" s="83">
        <f t="shared" si="42"/>
        <v>45748</v>
      </c>
      <c r="D47" s="95" t="str">
        <f t="shared" si="43"/>
        <v>✓</v>
      </c>
      <c r="E47" s="86">
        <f t="shared" si="44"/>
        <v>1901000</v>
      </c>
      <c r="F47" s="86">
        <f t="shared" si="24"/>
        <v>330000</v>
      </c>
      <c r="G47" s="86">
        <f t="shared" si="45"/>
        <v>1500</v>
      </c>
      <c r="H47" s="87">
        <f t="shared" si="25"/>
        <v>0.75</v>
      </c>
      <c r="I47" s="88">
        <f t="shared" si="26"/>
        <v>93100</v>
      </c>
      <c r="J47" s="89"/>
      <c r="K47" s="90"/>
      <c r="L47" s="91" t="str">
        <f t="shared" si="27"/>
        <v>-</v>
      </c>
      <c r="M47" s="92" t="str">
        <f t="shared" si="47"/>
        <v>-</v>
      </c>
      <c r="N47" s="92" t="str">
        <f t="shared" si="46"/>
        <v>-</v>
      </c>
      <c r="O47" s="93" t="str">
        <f t="shared" si="33"/>
        <v>-</v>
      </c>
      <c r="P47" s="86">
        <f t="shared" si="28"/>
        <v>0</v>
      </c>
      <c r="Q47" s="86" t="str">
        <f t="shared" si="34"/>
        <v>-</v>
      </c>
      <c r="R47" s="86" t="str">
        <f t="shared" si="29"/>
        <v>-</v>
      </c>
      <c r="S47" s="87" t="str">
        <f t="shared" si="30"/>
        <v>-</v>
      </c>
      <c r="T47" s="86" t="str">
        <f t="shared" si="35"/>
        <v>-</v>
      </c>
      <c r="U47" s="86">
        <f>IF(J47="✓",T47,I47)</f>
        <v>93100</v>
      </c>
      <c r="V47" s="111"/>
      <c r="W47" s="88">
        <f t="shared" si="36"/>
        <v>206000</v>
      </c>
      <c r="X47" s="112">
        <f t="shared" si="37"/>
        <v>151900</v>
      </c>
      <c r="Y47" s="113" t="str">
        <f>IF(Y48="←収入回復届出","←最終支給月",IF(X46&lt;154500,IF(X47&gt;=154500,"←収入回復届出",""),""))</f>
        <v>←最終支給月</v>
      </c>
      <c r="Z47" s="113"/>
      <c r="AA47" s="12"/>
      <c r="AB47" s="37">
        <f t="shared" si="32"/>
        <v>0</v>
      </c>
      <c r="AC47" s="37">
        <f t="shared" si="38"/>
        <v>0</v>
      </c>
      <c r="AD47" s="37">
        <f t="shared" si="39"/>
        <v>330000</v>
      </c>
      <c r="AE47" s="37">
        <f t="shared" si="40"/>
        <v>0</v>
      </c>
    </row>
    <row r="48" spans="1:31">
      <c r="B48" s="82" t="str">
        <f>IF($F$9="✓",IF(AND($C$5&gt;='参考（削除不可）（入力例用）0208修正'!$E$3,$C$5&lt;='参考（削除不可）（入力例用）0208修正'!$F$3),"✓",""),"")</f>
        <v>✓</v>
      </c>
      <c r="C48" s="83">
        <f t="shared" si="42"/>
        <v>45778</v>
      </c>
      <c r="D48" s="95" t="str">
        <f t="shared" si="43"/>
        <v>✓</v>
      </c>
      <c r="E48" s="86">
        <f t="shared" si="44"/>
        <v>1901000</v>
      </c>
      <c r="F48" s="86">
        <f t="shared" si="24"/>
        <v>330000</v>
      </c>
      <c r="G48" s="86">
        <f t="shared" si="45"/>
        <v>1500</v>
      </c>
      <c r="H48" s="87">
        <f t="shared" si="25"/>
        <v>0.75</v>
      </c>
      <c r="I48" s="88">
        <f t="shared" si="26"/>
        <v>93100</v>
      </c>
      <c r="J48" s="89"/>
      <c r="K48" s="90"/>
      <c r="L48" s="91" t="str">
        <f t="shared" si="27"/>
        <v>-</v>
      </c>
      <c r="M48" s="92" t="str">
        <f t="shared" si="47"/>
        <v>-</v>
      </c>
      <c r="N48" s="92" t="str">
        <f t="shared" si="46"/>
        <v>-</v>
      </c>
      <c r="O48" s="93" t="str">
        <f t="shared" si="33"/>
        <v>-</v>
      </c>
      <c r="P48" s="86">
        <f t="shared" si="28"/>
        <v>0</v>
      </c>
      <c r="Q48" s="86" t="str">
        <f t="shared" si="34"/>
        <v>-</v>
      </c>
      <c r="R48" s="86" t="str">
        <f t="shared" si="29"/>
        <v>-</v>
      </c>
      <c r="S48" s="87" t="str">
        <f t="shared" si="30"/>
        <v>-</v>
      </c>
      <c r="T48" s="86" t="str">
        <f t="shared" si="35"/>
        <v>-</v>
      </c>
      <c r="U48" s="86">
        <f t="shared" si="31"/>
        <v>93100</v>
      </c>
      <c r="V48" s="111"/>
      <c r="W48" s="88">
        <f t="shared" si="36"/>
        <v>206000</v>
      </c>
      <c r="X48" s="112">
        <f t="shared" si="37"/>
        <v>157900</v>
      </c>
      <c r="Y48" s="113" t="str">
        <f>IF(Y49="←収入回復届出","←最終支給月",IF(X47&lt;154500,IF(X48&gt;=154500,"←収入回復届出",""),""))</f>
        <v>←収入回復届出</v>
      </c>
      <c r="Z48" s="113"/>
      <c r="AA48" s="12"/>
      <c r="AB48" s="37">
        <f t="shared" si="32"/>
        <v>0</v>
      </c>
      <c r="AC48" s="37">
        <f t="shared" si="38"/>
        <v>0</v>
      </c>
      <c r="AD48" s="37">
        <f t="shared" si="39"/>
        <v>330000</v>
      </c>
      <c r="AE48" s="37">
        <f t="shared" si="40"/>
        <v>0</v>
      </c>
    </row>
    <row r="49" spans="2:31" ht="18.600000000000001" thickBot="1">
      <c r="B49" s="82" t="str">
        <f>IF($F$9="✓",IF(AND($C$5&gt;='参考（削除不可）（入力例用）0208修正'!$E$3,$C$5&lt;='参考（削除不可）（入力例用）0208修正'!$F$3),"✓",""),"")</f>
        <v>✓</v>
      </c>
      <c r="C49" s="83">
        <f t="shared" si="42"/>
        <v>45809</v>
      </c>
      <c r="D49" s="95" t="str">
        <f t="shared" si="43"/>
        <v>✓</v>
      </c>
      <c r="E49" s="86">
        <f t="shared" si="44"/>
        <v>1901000</v>
      </c>
      <c r="F49" s="86">
        <f t="shared" si="24"/>
        <v>330000</v>
      </c>
      <c r="G49" s="86">
        <f t="shared" si="45"/>
        <v>1500</v>
      </c>
      <c r="H49" s="87">
        <f t="shared" si="25"/>
        <v>0.75</v>
      </c>
      <c r="I49" s="88">
        <f t="shared" si="26"/>
        <v>93100</v>
      </c>
      <c r="J49" s="96"/>
      <c r="K49" s="97"/>
      <c r="L49" s="91" t="str">
        <f t="shared" si="27"/>
        <v>-</v>
      </c>
      <c r="M49" s="92" t="str">
        <f t="shared" si="47"/>
        <v>-</v>
      </c>
      <c r="N49" s="92" t="str">
        <f t="shared" si="46"/>
        <v>-</v>
      </c>
      <c r="O49" s="93" t="str">
        <f t="shared" si="33"/>
        <v>-</v>
      </c>
      <c r="P49" s="86">
        <f t="shared" si="28"/>
        <v>0</v>
      </c>
      <c r="Q49" s="86" t="str">
        <f t="shared" si="34"/>
        <v>-</v>
      </c>
      <c r="R49" s="86" t="str">
        <f t="shared" si="29"/>
        <v>-</v>
      </c>
      <c r="S49" s="87" t="str">
        <f t="shared" si="30"/>
        <v>-</v>
      </c>
      <c r="T49" s="86" t="str">
        <f t="shared" si="35"/>
        <v>-</v>
      </c>
      <c r="U49" s="86">
        <f t="shared" si="31"/>
        <v>93100</v>
      </c>
      <c r="V49" s="111"/>
      <c r="W49" s="88">
        <f t="shared" si="36"/>
        <v>206000</v>
      </c>
      <c r="X49" s="114">
        <f t="shared" si="37"/>
        <v>163900</v>
      </c>
      <c r="Y49" s="113" t="str">
        <f>IF(Y50="←収入回復届出","←最終支給月",IF(X48&lt;154500,IF(X49&gt;=154500,"←収入回復届出",""),""))</f>
        <v/>
      </c>
      <c r="Z49" s="113"/>
      <c r="AA49" s="12"/>
      <c r="AB49" s="37">
        <f t="shared" si="32"/>
        <v>0</v>
      </c>
      <c r="AC49" s="37">
        <f t="shared" si="38"/>
        <v>0</v>
      </c>
      <c r="AD49" s="37">
        <f t="shared" si="39"/>
        <v>330000</v>
      </c>
      <c r="AE49" s="37">
        <f t="shared" si="40"/>
        <v>0</v>
      </c>
    </row>
    <row r="50" spans="2:31" ht="4.2" customHeight="1" thickTop="1"/>
    <row r="60" spans="2:31">
      <c r="C60" s="115">
        <f>C35</f>
        <v>45383</v>
      </c>
      <c r="F60" s="116">
        <f>SUM(F15,Q15,F35,Q35)</f>
        <v>0</v>
      </c>
    </row>
    <row r="61" spans="2:31">
      <c r="C61" s="115">
        <f t="shared" ref="C61:C74" si="48">C36</f>
        <v>45413</v>
      </c>
      <c r="F61" s="116">
        <f t="shared" ref="F61:F74" si="49">SUM(F16,Q16,F36,Q36)</f>
        <v>0</v>
      </c>
    </row>
    <row r="62" spans="2:31">
      <c r="C62" s="115">
        <f t="shared" si="48"/>
        <v>45444</v>
      </c>
      <c r="F62" s="116">
        <f t="shared" si="49"/>
        <v>0</v>
      </c>
    </row>
    <row r="63" spans="2:31">
      <c r="C63" s="115">
        <f t="shared" si="48"/>
        <v>45474</v>
      </c>
      <c r="F63" s="116">
        <f t="shared" si="49"/>
        <v>330000</v>
      </c>
    </row>
    <row r="64" spans="2:31">
      <c r="C64" s="115">
        <f t="shared" si="48"/>
        <v>45505</v>
      </c>
      <c r="F64" s="116">
        <f t="shared" si="49"/>
        <v>330000</v>
      </c>
    </row>
    <row r="65" spans="3:6">
      <c r="C65" s="115">
        <f t="shared" si="48"/>
        <v>45536</v>
      </c>
      <c r="F65" s="116">
        <f t="shared" si="49"/>
        <v>330000</v>
      </c>
    </row>
    <row r="66" spans="3:6">
      <c r="C66" s="115">
        <f t="shared" si="48"/>
        <v>45566</v>
      </c>
      <c r="F66" s="116">
        <f t="shared" si="49"/>
        <v>330000</v>
      </c>
    </row>
    <row r="67" spans="3:6">
      <c r="C67" s="115">
        <f t="shared" si="48"/>
        <v>45597</v>
      </c>
      <c r="F67" s="116">
        <f t="shared" si="49"/>
        <v>330000</v>
      </c>
    </row>
    <row r="68" spans="3:6">
      <c r="C68" s="115">
        <f t="shared" si="48"/>
        <v>45627</v>
      </c>
      <c r="F68" s="116">
        <f t="shared" si="49"/>
        <v>330000</v>
      </c>
    </row>
    <row r="69" spans="3:6">
      <c r="C69" s="115">
        <f t="shared" si="48"/>
        <v>45658</v>
      </c>
      <c r="F69" s="116">
        <f t="shared" si="49"/>
        <v>330000</v>
      </c>
    </row>
    <row r="70" spans="3:6">
      <c r="C70" s="115">
        <f t="shared" si="48"/>
        <v>45689</v>
      </c>
      <c r="F70" s="116">
        <f t="shared" si="49"/>
        <v>330000</v>
      </c>
    </row>
    <row r="71" spans="3:6">
      <c r="C71" s="115">
        <f t="shared" si="48"/>
        <v>45717</v>
      </c>
      <c r="F71" s="116">
        <f t="shared" si="49"/>
        <v>330000</v>
      </c>
    </row>
    <row r="72" spans="3:6">
      <c r="C72" s="115">
        <f t="shared" si="48"/>
        <v>45748</v>
      </c>
      <c r="F72" s="116">
        <f t="shared" si="49"/>
        <v>330000</v>
      </c>
    </row>
    <row r="73" spans="3:6">
      <c r="C73" s="115">
        <f t="shared" si="48"/>
        <v>45778</v>
      </c>
      <c r="F73" s="116">
        <f t="shared" si="49"/>
        <v>330000</v>
      </c>
    </row>
    <row r="74" spans="3:6">
      <c r="C74" s="115">
        <f t="shared" si="48"/>
        <v>45809</v>
      </c>
      <c r="F74" s="116">
        <f t="shared" si="49"/>
        <v>330000</v>
      </c>
    </row>
  </sheetData>
  <sheetProtection algorithmName="SHA-512" hashValue="eLrvoOP51apUvocOeVB79OUCRA4R8mWJY4Cg5eA8dieNHK9TAuxNebj0xRlAHqQwdUQyz4FwlSoMq941XrBgMQ==" saltValue="zKdpCvgA7O5UwIWsRmWd9g==" spinCount="100000" sheet="1" objects="1" scenarios="1"/>
  <mergeCells count="47">
    <mergeCell ref="B1:Y1"/>
    <mergeCell ref="B7:D7"/>
    <mergeCell ref="B8:D8"/>
    <mergeCell ref="B9:D9"/>
    <mergeCell ref="B11:B14"/>
    <mergeCell ref="C11:C14"/>
    <mergeCell ref="D11:D14"/>
    <mergeCell ref="E11:U11"/>
    <mergeCell ref="E12:I12"/>
    <mergeCell ref="J12:T12"/>
    <mergeCell ref="Q13:Q14"/>
    <mergeCell ref="R13:R14"/>
    <mergeCell ref="S13:S14"/>
    <mergeCell ref="T13:T14"/>
    <mergeCell ref="U12:U14"/>
    <mergeCell ref="E13:E14"/>
    <mergeCell ref="B31:B34"/>
    <mergeCell ref="C31:C34"/>
    <mergeCell ref="D31:D34"/>
    <mergeCell ref="E31:U31"/>
    <mergeCell ref="I33:I34"/>
    <mergeCell ref="J33:J34"/>
    <mergeCell ref="S33:S34"/>
    <mergeCell ref="P33:P34"/>
    <mergeCell ref="Q33:Q34"/>
    <mergeCell ref="R33:R34"/>
    <mergeCell ref="F13:F14"/>
    <mergeCell ref="G13:G14"/>
    <mergeCell ref="H13:H14"/>
    <mergeCell ref="I13:I14"/>
    <mergeCell ref="J13:J14"/>
    <mergeCell ref="K13:K14"/>
    <mergeCell ref="L13:L14"/>
    <mergeCell ref="P13:P14"/>
    <mergeCell ref="W31:X31"/>
    <mergeCell ref="E32:I32"/>
    <mergeCell ref="J32:T32"/>
    <mergeCell ref="U32:U34"/>
    <mergeCell ref="W32:W34"/>
    <mergeCell ref="X32:X34"/>
    <mergeCell ref="E33:E34"/>
    <mergeCell ref="F33:F34"/>
    <mergeCell ref="G33:G34"/>
    <mergeCell ref="H33:H34"/>
    <mergeCell ref="T33:T34"/>
    <mergeCell ref="K33:K34"/>
    <mergeCell ref="L33:L34"/>
  </mergeCells>
  <phoneticPr fontId="3"/>
  <dataValidations count="1">
    <dataValidation type="list" allowBlank="1" showInputMessage="1" showErrorMessage="1" sqref="D15:D29 D35:D49 E8:F9 J15:J29 J35:J49">
      <formula1>"✓"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cellComments="asDisplayed" r:id="rId1"/>
  <rowBreaks count="1" manualBreakCount="1">
    <brk id="32" max="24" man="1"/>
  </rowBreaks>
  <colBreaks count="1" manualBreakCount="1">
    <brk id="6" max="4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'参考（削除不可）'!$H$40:$H$42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Normal="100" workbookViewId="0">
      <selection activeCell="U7" sqref="U7"/>
    </sheetView>
  </sheetViews>
  <sheetFormatPr defaultColWidth="8.69921875" defaultRowHeight="18" outlineLevelRow="1"/>
  <cols>
    <col min="1" max="1" width="8.69921875" style="119"/>
    <col min="2" max="2" width="10.3984375" style="119" customWidth="1"/>
    <col min="3" max="6" width="15.3984375" style="119" bestFit="1" customWidth="1"/>
    <col min="7" max="8" width="9.19921875" style="119" bestFit="1" customWidth="1"/>
    <col min="9" max="16384" width="8.69921875" style="119"/>
  </cols>
  <sheetData>
    <row r="1" spans="1:6">
      <c r="A1" s="117"/>
      <c r="B1" s="117"/>
      <c r="C1" s="118" t="s">
        <v>48</v>
      </c>
      <c r="D1" s="118" t="s">
        <v>48</v>
      </c>
      <c r="E1" s="118" t="s">
        <v>49</v>
      </c>
      <c r="F1" s="118" t="s">
        <v>49</v>
      </c>
    </row>
    <row r="2" spans="1:6">
      <c r="A2" s="117"/>
      <c r="B2" s="117"/>
      <c r="C2" s="120" t="e">
        <f>C3</f>
        <v>#REF!</v>
      </c>
      <c r="D2" s="120" t="e">
        <f t="shared" ref="D2:F2" si="0">D3</f>
        <v>#REF!</v>
      </c>
      <c r="E2" s="120" t="e">
        <f t="shared" si="0"/>
        <v>#REF!</v>
      </c>
      <c r="F2" s="120" t="e">
        <f t="shared" si="0"/>
        <v>#REF!</v>
      </c>
    </row>
    <row r="3" spans="1:6">
      <c r="A3" s="121" t="e">
        <f>B3-2018</f>
        <v>#REF!</v>
      </c>
      <c r="B3" s="122" t="e">
        <f>#REF!</f>
        <v>#REF!</v>
      </c>
      <c r="C3" s="123" t="e">
        <f>DATE($B3-17,1,2)</f>
        <v>#REF!</v>
      </c>
      <c r="D3" s="123" t="e">
        <f>DATE($B3-17,4,1)</f>
        <v>#REF!</v>
      </c>
      <c r="E3" s="123" t="e">
        <f>DATE($B3-16,1,2)</f>
        <v>#REF!</v>
      </c>
      <c r="F3" s="123" t="e">
        <f>DATE($B3-16,4,1)</f>
        <v>#REF!</v>
      </c>
    </row>
    <row r="4" spans="1:6">
      <c r="C4" s="119" t="e">
        <f>VLOOKUP($A$3,$A$38:$F$57,3)=C3</f>
        <v>#REF!</v>
      </c>
      <c r="D4" s="119" t="e">
        <f>VLOOKUP($A$3,$A$38:$F$57,4)=D3</f>
        <v>#REF!</v>
      </c>
      <c r="E4" s="119" t="e">
        <f>VLOOKUP($A$3,$A$38:$F$57,5)=E3</f>
        <v>#REF!</v>
      </c>
      <c r="F4" s="119" t="e">
        <f>VLOOKUP($A$3,$A$38:$F$57,6)=F3</f>
        <v>#REF!</v>
      </c>
    </row>
    <row r="6" spans="1:6" hidden="1" outlineLevel="1">
      <c r="A6" s="119" t="s">
        <v>50</v>
      </c>
      <c r="B6" s="119">
        <v>1990</v>
      </c>
    </row>
    <row r="7" spans="1:6" hidden="1" outlineLevel="1">
      <c r="A7" s="119" t="s">
        <v>51</v>
      </c>
      <c r="B7" s="119">
        <v>1991</v>
      </c>
    </row>
    <row r="8" spans="1:6" hidden="1" outlineLevel="1">
      <c r="A8" s="119" t="s">
        <v>52</v>
      </c>
      <c r="B8" s="119">
        <v>1992</v>
      </c>
    </row>
    <row r="9" spans="1:6" hidden="1" outlineLevel="1">
      <c r="A9" s="119" t="s">
        <v>53</v>
      </c>
      <c r="B9" s="119">
        <v>1993</v>
      </c>
    </row>
    <row r="10" spans="1:6" hidden="1" outlineLevel="1">
      <c r="A10" s="119" t="s">
        <v>54</v>
      </c>
      <c r="B10" s="119">
        <v>1994</v>
      </c>
    </row>
    <row r="11" spans="1:6" hidden="1" outlineLevel="1">
      <c r="A11" s="119" t="s">
        <v>55</v>
      </c>
      <c r="B11" s="119">
        <v>1995</v>
      </c>
    </row>
    <row r="12" spans="1:6" hidden="1" outlineLevel="1">
      <c r="A12" s="119" t="s">
        <v>56</v>
      </c>
      <c r="B12" s="119">
        <v>1996</v>
      </c>
    </row>
    <row r="13" spans="1:6" hidden="1" outlineLevel="1">
      <c r="A13" s="119" t="s">
        <v>57</v>
      </c>
      <c r="B13" s="119">
        <v>1997</v>
      </c>
    </row>
    <row r="14" spans="1:6" hidden="1" outlineLevel="1">
      <c r="A14" s="119" t="s">
        <v>58</v>
      </c>
      <c r="B14" s="119">
        <v>1998</v>
      </c>
    </row>
    <row r="15" spans="1:6" hidden="1" outlineLevel="1">
      <c r="A15" s="119" t="s">
        <v>59</v>
      </c>
      <c r="B15" s="119">
        <v>1999</v>
      </c>
    </row>
    <row r="16" spans="1:6" hidden="1" outlineLevel="1">
      <c r="A16" s="119" t="s">
        <v>60</v>
      </c>
      <c r="B16" s="119">
        <v>2000</v>
      </c>
    </row>
    <row r="17" spans="1:5" hidden="1" outlineLevel="1">
      <c r="A17" s="119" t="s">
        <v>61</v>
      </c>
      <c r="B17" s="119">
        <v>2001</v>
      </c>
    </row>
    <row r="18" spans="1:5" hidden="1" outlineLevel="1">
      <c r="A18" s="119" t="s">
        <v>62</v>
      </c>
      <c r="B18" s="119">
        <v>2002</v>
      </c>
    </row>
    <row r="19" spans="1:5" hidden="1" outlineLevel="1">
      <c r="A19" s="119" t="s">
        <v>63</v>
      </c>
      <c r="B19" s="119">
        <v>2003</v>
      </c>
    </row>
    <row r="20" spans="1:5" hidden="1" outlineLevel="1">
      <c r="A20" s="119" t="s">
        <v>64</v>
      </c>
      <c r="B20" s="119">
        <v>2004</v>
      </c>
    </row>
    <row r="21" spans="1:5" hidden="1" outlineLevel="1">
      <c r="A21" s="119" t="s">
        <v>65</v>
      </c>
      <c r="B21" s="119">
        <v>2005</v>
      </c>
      <c r="D21" s="119" t="s">
        <v>66</v>
      </c>
      <c r="E21" s="119" t="s">
        <v>67</v>
      </c>
    </row>
    <row r="22" spans="1:5" hidden="1" outlineLevel="1">
      <c r="A22" s="124" t="s">
        <v>68</v>
      </c>
      <c r="B22" s="124">
        <v>2006</v>
      </c>
      <c r="D22" s="119">
        <v>2023</v>
      </c>
    </row>
    <row r="23" spans="1:5" hidden="1" outlineLevel="1">
      <c r="A23" s="124" t="s">
        <v>69</v>
      </c>
      <c r="B23" s="124">
        <v>2007</v>
      </c>
      <c r="E23" s="119">
        <v>2023</v>
      </c>
    </row>
    <row r="24" spans="1:5" hidden="1" outlineLevel="1">
      <c r="A24" s="119" t="s">
        <v>70</v>
      </c>
      <c r="B24" s="119">
        <v>2008</v>
      </c>
    </row>
    <row r="25" spans="1:5" hidden="1" outlineLevel="1">
      <c r="A25" s="119" t="s">
        <v>71</v>
      </c>
      <c r="B25" s="119">
        <v>2009</v>
      </c>
    </row>
    <row r="26" spans="1:5" hidden="1" outlineLevel="1">
      <c r="A26" s="119" t="s">
        <v>72</v>
      </c>
      <c r="B26" s="119">
        <v>2010</v>
      </c>
    </row>
    <row r="27" spans="1:5" hidden="1" outlineLevel="1">
      <c r="A27" s="119" t="s">
        <v>73</v>
      </c>
      <c r="B27" s="119">
        <v>2011</v>
      </c>
    </row>
    <row r="28" spans="1:5" hidden="1" outlineLevel="1">
      <c r="A28" s="119" t="s">
        <v>74</v>
      </c>
      <c r="B28" s="119">
        <v>2012</v>
      </c>
    </row>
    <row r="29" spans="1:5" hidden="1" outlineLevel="1">
      <c r="A29" s="119" t="s">
        <v>75</v>
      </c>
      <c r="B29" s="119">
        <v>2013</v>
      </c>
    </row>
    <row r="30" spans="1:5" hidden="1" outlineLevel="1">
      <c r="A30" s="119" t="s">
        <v>76</v>
      </c>
      <c r="B30" s="119">
        <v>2014</v>
      </c>
    </row>
    <row r="31" spans="1:5" hidden="1" outlineLevel="1">
      <c r="A31" s="119" t="s">
        <v>77</v>
      </c>
      <c r="B31" s="119">
        <v>2015</v>
      </c>
    </row>
    <row r="32" spans="1:5" hidden="1" outlineLevel="1">
      <c r="A32" s="119" t="s">
        <v>78</v>
      </c>
      <c r="B32" s="119">
        <v>2016</v>
      </c>
    </row>
    <row r="33" spans="1:8" hidden="1" outlineLevel="1">
      <c r="A33" s="119" t="s">
        <v>79</v>
      </c>
      <c r="B33" s="119">
        <v>2017</v>
      </c>
    </row>
    <row r="34" spans="1:8" hidden="1" outlineLevel="1">
      <c r="A34" s="119" t="s">
        <v>80</v>
      </c>
      <c r="B34" s="119">
        <v>2018</v>
      </c>
    </row>
    <row r="35" spans="1:8" hidden="1" outlineLevel="1">
      <c r="A35" s="119" t="s">
        <v>81</v>
      </c>
      <c r="B35" s="119">
        <v>2019</v>
      </c>
    </row>
    <row r="36" spans="1:8" hidden="1" outlineLevel="1">
      <c r="A36" s="119" t="s">
        <v>82</v>
      </c>
      <c r="B36" s="119">
        <v>2020</v>
      </c>
    </row>
    <row r="37" spans="1:8" hidden="1" outlineLevel="1">
      <c r="A37" s="119" t="s">
        <v>83</v>
      </c>
      <c r="B37" s="119">
        <v>2021</v>
      </c>
    </row>
    <row r="38" spans="1:8" collapsed="1">
      <c r="A38" s="121">
        <f>B38-2018</f>
        <v>4</v>
      </c>
      <c r="B38" s="122">
        <v>2022</v>
      </c>
      <c r="C38" s="125"/>
      <c r="D38" s="125"/>
      <c r="E38" s="123">
        <f>DATE($B38-16,1,2)</f>
        <v>38719</v>
      </c>
      <c r="F38" s="123">
        <f>DATE($B38-16,4,1)</f>
        <v>38808</v>
      </c>
      <c r="H38" s="126">
        <f>B38</f>
        <v>2022</v>
      </c>
    </row>
    <row r="39" spans="1:8">
      <c r="A39" s="121">
        <f t="shared" ref="A39:A57" si="1">B39-2018</f>
        <v>5</v>
      </c>
      <c r="B39" s="122">
        <v>2023</v>
      </c>
      <c r="C39" s="123">
        <f>DATE($B39-17,1,2)</f>
        <v>38719</v>
      </c>
      <c r="D39" s="123">
        <f>DATE($B39-17,4,1)</f>
        <v>38808</v>
      </c>
      <c r="E39" s="123">
        <f>DATE($B39-16,1,2)</f>
        <v>39084</v>
      </c>
      <c r="F39" s="123">
        <f>DATE($B39-16,4,1)</f>
        <v>39173</v>
      </c>
      <c r="H39" s="126">
        <f>B39</f>
        <v>2023</v>
      </c>
    </row>
    <row r="40" spans="1:8">
      <c r="A40" s="121">
        <f t="shared" si="1"/>
        <v>6</v>
      </c>
      <c r="B40" s="122">
        <v>2024</v>
      </c>
      <c r="C40" s="123">
        <f t="shared" ref="C40:C57" si="2">DATE($B40-17,1,2)</f>
        <v>39084</v>
      </c>
      <c r="D40" s="123">
        <f t="shared" ref="D40:D57" si="3">DATE($B40-17,4,1)</f>
        <v>39173</v>
      </c>
      <c r="E40" s="123">
        <f t="shared" ref="E40:E57" si="4">DATE($B40-16,1,2)</f>
        <v>39449</v>
      </c>
      <c r="F40" s="123">
        <f t="shared" ref="F40:F57" si="5">DATE($B40-16,4,1)</f>
        <v>39539</v>
      </c>
      <c r="H40" s="126">
        <f t="shared" ref="H40:H57" si="6">B40</f>
        <v>2024</v>
      </c>
    </row>
    <row r="41" spans="1:8">
      <c r="A41" s="121">
        <f t="shared" si="1"/>
        <v>7</v>
      </c>
      <c r="B41" s="122">
        <v>2025</v>
      </c>
      <c r="C41" s="123">
        <f t="shared" si="2"/>
        <v>39449</v>
      </c>
      <c r="D41" s="123">
        <f t="shared" si="3"/>
        <v>39539</v>
      </c>
      <c r="E41" s="123">
        <f t="shared" si="4"/>
        <v>39815</v>
      </c>
      <c r="F41" s="123">
        <f t="shared" si="5"/>
        <v>39904</v>
      </c>
      <c r="H41" s="126">
        <f t="shared" si="6"/>
        <v>2025</v>
      </c>
    </row>
    <row r="42" spans="1:8">
      <c r="A42" s="121">
        <f t="shared" si="1"/>
        <v>8</v>
      </c>
      <c r="B42" s="122">
        <v>2026</v>
      </c>
      <c r="C42" s="123">
        <f t="shared" si="2"/>
        <v>39815</v>
      </c>
      <c r="D42" s="123">
        <f t="shared" si="3"/>
        <v>39904</v>
      </c>
      <c r="E42" s="123">
        <f t="shared" si="4"/>
        <v>40180</v>
      </c>
      <c r="F42" s="123">
        <f t="shared" si="5"/>
        <v>40269</v>
      </c>
      <c r="H42" s="126">
        <f t="shared" si="6"/>
        <v>2026</v>
      </c>
    </row>
    <row r="43" spans="1:8">
      <c r="A43" s="121">
        <f t="shared" si="1"/>
        <v>9</v>
      </c>
      <c r="B43" s="122">
        <v>2027</v>
      </c>
      <c r="C43" s="123">
        <f t="shared" si="2"/>
        <v>40180</v>
      </c>
      <c r="D43" s="123">
        <f t="shared" si="3"/>
        <v>40269</v>
      </c>
      <c r="E43" s="123">
        <f t="shared" si="4"/>
        <v>40545</v>
      </c>
      <c r="F43" s="123">
        <f t="shared" si="5"/>
        <v>40634</v>
      </c>
      <c r="H43" s="126">
        <f t="shared" si="6"/>
        <v>2027</v>
      </c>
    </row>
    <row r="44" spans="1:8">
      <c r="A44" s="121">
        <f t="shared" si="1"/>
        <v>10</v>
      </c>
      <c r="B44" s="122">
        <v>2028</v>
      </c>
      <c r="C44" s="123">
        <f t="shared" si="2"/>
        <v>40545</v>
      </c>
      <c r="D44" s="123">
        <f t="shared" si="3"/>
        <v>40634</v>
      </c>
      <c r="E44" s="123">
        <f t="shared" si="4"/>
        <v>40910</v>
      </c>
      <c r="F44" s="123">
        <f t="shared" si="5"/>
        <v>41000</v>
      </c>
      <c r="H44" s="126">
        <f t="shared" si="6"/>
        <v>2028</v>
      </c>
    </row>
    <row r="45" spans="1:8">
      <c r="A45" s="121">
        <f t="shared" si="1"/>
        <v>11</v>
      </c>
      <c r="B45" s="122">
        <v>2029</v>
      </c>
      <c r="C45" s="123">
        <f t="shared" si="2"/>
        <v>40910</v>
      </c>
      <c r="D45" s="123">
        <f t="shared" si="3"/>
        <v>41000</v>
      </c>
      <c r="E45" s="123">
        <f t="shared" si="4"/>
        <v>41276</v>
      </c>
      <c r="F45" s="123">
        <f t="shared" si="5"/>
        <v>41365</v>
      </c>
      <c r="H45" s="126">
        <f t="shared" si="6"/>
        <v>2029</v>
      </c>
    </row>
    <row r="46" spans="1:8">
      <c r="A46" s="121">
        <f t="shared" si="1"/>
        <v>12</v>
      </c>
      <c r="B46" s="122">
        <v>2030</v>
      </c>
      <c r="C46" s="123">
        <f t="shared" si="2"/>
        <v>41276</v>
      </c>
      <c r="D46" s="123">
        <f t="shared" si="3"/>
        <v>41365</v>
      </c>
      <c r="E46" s="123">
        <f t="shared" si="4"/>
        <v>41641</v>
      </c>
      <c r="F46" s="123">
        <f t="shared" si="5"/>
        <v>41730</v>
      </c>
      <c r="H46" s="126">
        <f t="shared" si="6"/>
        <v>2030</v>
      </c>
    </row>
    <row r="47" spans="1:8">
      <c r="A47" s="121">
        <f t="shared" si="1"/>
        <v>13</v>
      </c>
      <c r="B47" s="122">
        <v>2031</v>
      </c>
      <c r="C47" s="123">
        <f t="shared" si="2"/>
        <v>41641</v>
      </c>
      <c r="D47" s="123">
        <f t="shared" si="3"/>
        <v>41730</v>
      </c>
      <c r="E47" s="123">
        <f t="shared" si="4"/>
        <v>42006</v>
      </c>
      <c r="F47" s="123">
        <f t="shared" si="5"/>
        <v>42095</v>
      </c>
      <c r="H47" s="126">
        <f t="shared" si="6"/>
        <v>2031</v>
      </c>
    </row>
    <row r="48" spans="1:8">
      <c r="A48" s="121">
        <f t="shared" si="1"/>
        <v>14</v>
      </c>
      <c r="B48" s="122">
        <v>2032</v>
      </c>
      <c r="C48" s="123">
        <f t="shared" si="2"/>
        <v>42006</v>
      </c>
      <c r="D48" s="123">
        <f t="shared" si="3"/>
        <v>42095</v>
      </c>
      <c r="E48" s="123">
        <f t="shared" si="4"/>
        <v>42371</v>
      </c>
      <c r="F48" s="123">
        <f t="shared" si="5"/>
        <v>42461</v>
      </c>
      <c r="H48" s="126">
        <f t="shared" si="6"/>
        <v>2032</v>
      </c>
    </row>
    <row r="49" spans="1:8">
      <c r="A49" s="121">
        <f t="shared" si="1"/>
        <v>15</v>
      </c>
      <c r="B49" s="122">
        <v>2033</v>
      </c>
      <c r="C49" s="123">
        <f t="shared" si="2"/>
        <v>42371</v>
      </c>
      <c r="D49" s="123">
        <f t="shared" si="3"/>
        <v>42461</v>
      </c>
      <c r="E49" s="123">
        <f t="shared" si="4"/>
        <v>42737</v>
      </c>
      <c r="F49" s="123">
        <f t="shared" si="5"/>
        <v>42826</v>
      </c>
      <c r="H49" s="126">
        <f t="shared" si="6"/>
        <v>2033</v>
      </c>
    </row>
    <row r="50" spans="1:8">
      <c r="A50" s="121">
        <f t="shared" si="1"/>
        <v>16</v>
      </c>
      <c r="B50" s="122">
        <v>2034</v>
      </c>
      <c r="C50" s="123">
        <f t="shared" si="2"/>
        <v>42737</v>
      </c>
      <c r="D50" s="123">
        <f t="shared" si="3"/>
        <v>42826</v>
      </c>
      <c r="E50" s="123">
        <f t="shared" si="4"/>
        <v>43102</v>
      </c>
      <c r="F50" s="123">
        <f t="shared" si="5"/>
        <v>43191</v>
      </c>
      <c r="H50" s="126">
        <f t="shared" si="6"/>
        <v>2034</v>
      </c>
    </row>
    <row r="51" spans="1:8">
      <c r="A51" s="121">
        <f t="shared" si="1"/>
        <v>17</v>
      </c>
      <c r="B51" s="122">
        <v>2035</v>
      </c>
      <c r="C51" s="123">
        <f t="shared" si="2"/>
        <v>43102</v>
      </c>
      <c r="D51" s="123">
        <f t="shared" si="3"/>
        <v>43191</v>
      </c>
      <c r="E51" s="123">
        <f t="shared" si="4"/>
        <v>43467</v>
      </c>
      <c r="F51" s="123">
        <f>DATE($B51-16,4,1)</f>
        <v>43556</v>
      </c>
      <c r="H51" s="126">
        <f t="shared" si="6"/>
        <v>2035</v>
      </c>
    </row>
    <row r="52" spans="1:8">
      <c r="A52" s="121">
        <f t="shared" si="1"/>
        <v>18</v>
      </c>
      <c r="B52" s="122">
        <v>2036</v>
      </c>
      <c r="C52" s="123">
        <f t="shared" si="2"/>
        <v>43467</v>
      </c>
      <c r="D52" s="123">
        <f t="shared" si="3"/>
        <v>43556</v>
      </c>
      <c r="E52" s="123">
        <f t="shared" si="4"/>
        <v>43832</v>
      </c>
      <c r="F52" s="123">
        <f t="shared" si="5"/>
        <v>43922</v>
      </c>
      <c r="H52" s="126">
        <f t="shared" si="6"/>
        <v>2036</v>
      </c>
    </row>
    <row r="53" spans="1:8">
      <c r="A53" s="121">
        <f t="shared" si="1"/>
        <v>19</v>
      </c>
      <c r="B53" s="122">
        <v>2037</v>
      </c>
      <c r="C53" s="123">
        <f t="shared" si="2"/>
        <v>43832</v>
      </c>
      <c r="D53" s="123">
        <f t="shared" si="3"/>
        <v>43922</v>
      </c>
      <c r="E53" s="123">
        <f t="shared" si="4"/>
        <v>44198</v>
      </c>
      <c r="F53" s="123">
        <f t="shared" si="5"/>
        <v>44287</v>
      </c>
      <c r="H53" s="126">
        <f t="shared" si="6"/>
        <v>2037</v>
      </c>
    </row>
    <row r="54" spans="1:8">
      <c r="A54" s="121">
        <f t="shared" si="1"/>
        <v>20</v>
      </c>
      <c r="B54" s="122">
        <v>2038</v>
      </c>
      <c r="C54" s="123">
        <f t="shared" si="2"/>
        <v>44198</v>
      </c>
      <c r="D54" s="123">
        <f>DATE($B54-17,4,1)</f>
        <v>44287</v>
      </c>
      <c r="E54" s="123">
        <f t="shared" si="4"/>
        <v>44563</v>
      </c>
      <c r="F54" s="123">
        <f t="shared" si="5"/>
        <v>44652</v>
      </c>
      <c r="H54" s="126">
        <f t="shared" si="6"/>
        <v>2038</v>
      </c>
    </row>
    <row r="55" spans="1:8">
      <c r="A55" s="121">
        <f t="shared" si="1"/>
        <v>21</v>
      </c>
      <c r="B55" s="122">
        <v>2039</v>
      </c>
      <c r="C55" s="123">
        <f t="shared" si="2"/>
        <v>44563</v>
      </c>
      <c r="D55" s="123">
        <f t="shared" si="3"/>
        <v>44652</v>
      </c>
      <c r="E55" s="123">
        <f t="shared" si="4"/>
        <v>44928</v>
      </c>
      <c r="F55" s="123">
        <f t="shared" si="5"/>
        <v>45017</v>
      </c>
      <c r="H55" s="126">
        <f t="shared" si="6"/>
        <v>2039</v>
      </c>
    </row>
    <row r="56" spans="1:8">
      <c r="A56" s="121">
        <f t="shared" si="1"/>
        <v>22</v>
      </c>
      <c r="B56" s="122">
        <v>2040</v>
      </c>
      <c r="C56" s="123">
        <f t="shared" si="2"/>
        <v>44928</v>
      </c>
      <c r="D56" s="123">
        <f t="shared" si="3"/>
        <v>45017</v>
      </c>
      <c r="E56" s="123">
        <f t="shared" si="4"/>
        <v>45293</v>
      </c>
      <c r="F56" s="123">
        <f t="shared" si="5"/>
        <v>45383</v>
      </c>
      <c r="H56" s="126">
        <f t="shared" si="6"/>
        <v>2040</v>
      </c>
    </row>
    <row r="57" spans="1:8">
      <c r="A57" s="121">
        <f t="shared" si="1"/>
        <v>23</v>
      </c>
      <c r="B57" s="122">
        <v>2041</v>
      </c>
      <c r="C57" s="123">
        <f t="shared" si="2"/>
        <v>45293</v>
      </c>
      <c r="D57" s="123">
        <f t="shared" si="3"/>
        <v>45383</v>
      </c>
      <c r="E57" s="123">
        <f t="shared" si="4"/>
        <v>45659</v>
      </c>
      <c r="F57" s="123">
        <f t="shared" si="5"/>
        <v>45748</v>
      </c>
      <c r="H57" s="126">
        <f t="shared" si="6"/>
        <v>2041</v>
      </c>
    </row>
  </sheetData>
  <sheetProtection algorithmName="SHA-512" hashValue="NZrOusrcJ1F11aRa0iX6D9COrZvfb5nXBKixrYOcCuvdKZJYBs4JxRchT8/ClAJo8AJFbdrVpCuOzxnJ5kcSgQ==" saltValue="AbzUYlU4cO1Mvt9pq6qhqQ==" spinCount="100000" sheet="1" objects="1" scenarios="1"/>
  <phoneticPr fontId="3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Normal="100" workbookViewId="0">
      <selection activeCell="U7" sqref="U7"/>
    </sheetView>
  </sheetViews>
  <sheetFormatPr defaultColWidth="8.69921875" defaultRowHeight="18" outlineLevelRow="1"/>
  <cols>
    <col min="1" max="1" width="8.69921875" style="119"/>
    <col min="2" max="2" width="10.3984375" style="119" customWidth="1"/>
    <col min="3" max="6" width="15.3984375" style="119" bestFit="1" customWidth="1"/>
    <col min="7" max="8" width="9.19921875" style="119" bestFit="1" customWidth="1"/>
    <col min="9" max="16384" width="8.69921875" style="119"/>
  </cols>
  <sheetData>
    <row r="1" spans="1:6">
      <c r="A1" s="117"/>
      <c r="B1" s="117"/>
      <c r="C1" s="118" t="s">
        <v>48</v>
      </c>
      <c r="D1" s="118" t="s">
        <v>48</v>
      </c>
      <c r="E1" s="118" t="s">
        <v>49</v>
      </c>
      <c r="F1" s="118" t="s">
        <v>49</v>
      </c>
    </row>
    <row r="2" spans="1:6">
      <c r="A2" s="117"/>
      <c r="B2" s="117"/>
      <c r="C2" s="120" t="e">
        <f>C3</f>
        <v>#REF!</v>
      </c>
      <c r="D2" s="120" t="e">
        <f t="shared" ref="D2:F2" si="0">D3</f>
        <v>#REF!</v>
      </c>
      <c r="E2" s="120" t="e">
        <f t="shared" si="0"/>
        <v>#REF!</v>
      </c>
      <c r="F2" s="120" t="e">
        <f t="shared" si="0"/>
        <v>#REF!</v>
      </c>
    </row>
    <row r="3" spans="1:6">
      <c r="A3" s="121" t="e">
        <f>B3-2018</f>
        <v>#REF!</v>
      </c>
      <c r="B3" s="122" t="e">
        <f>#REF!</f>
        <v>#REF!</v>
      </c>
      <c r="C3" s="123" t="e">
        <f>DATE($B3-17,1,2)</f>
        <v>#REF!</v>
      </c>
      <c r="D3" s="123" t="e">
        <f>DATE($B3-17,4,1)</f>
        <v>#REF!</v>
      </c>
      <c r="E3" s="123" t="e">
        <f>DATE($B3-16,1,2)</f>
        <v>#REF!</v>
      </c>
      <c r="F3" s="123" t="e">
        <f>DATE($B3-16,4,1)</f>
        <v>#REF!</v>
      </c>
    </row>
    <row r="4" spans="1:6">
      <c r="C4" s="119" t="e">
        <f>VLOOKUP($A$3,$A$38:$F$57,3)=C3</f>
        <v>#REF!</v>
      </c>
      <c r="D4" s="119" t="e">
        <f>VLOOKUP($A$3,$A$38:$F$57,4)=D3</f>
        <v>#REF!</v>
      </c>
      <c r="E4" s="119" t="e">
        <f>VLOOKUP($A$3,$A$38:$F$57,5)=E3</f>
        <v>#REF!</v>
      </c>
      <c r="F4" s="119" t="e">
        <f>VLOOKUP($A$3,$A$38:$F$57,6)=F3</f>
        <v>#REF!</v>
      </c>
    </row>
    <row r="6" spans="1:6" hidden="1" outlineLevel="1">
      <c r="A6" s="119" t="s">
        <v>50</v>
      </c>
      <c r="B6" s="119">
        <v>1990</v>
      </c>
    </row>
    <row r="7" spans="1:6" hidden="1" outlineLevel="1">
      <c r="A7" s="119" t="s">
        <v>51</v>
      </c>
      <c r="B7" s="119">
        <v>1991</v>
      </c>
    </row>
    <row r="8" spans="1:6" hidden="1" outlineLevel="1">
      <c r="A8" s="119" t="s">
        <v>52</v>
      </c>
      <c r="B8" s="119">
        <v>1992</v>
      </c>
    </row>
    <row r="9" spans="1:6" hidden="1" outlineLevel="1">
      <c r="A9" s="119" t="s">
        <v>53</v>
      </c>
      <c r="B9" s="119">
        <v>1993</v>
      </c>
    </row>
    <row r="10" spans="1:6" hidden="1" outlineLevel="1">
      <c r="A10" s="119" t="s">
        <v>54</v>
      </c>
      <c r="B10" s="119">
        <v>1994</v>
      </c>
    </row>
    <row r="11" spans="1:6" hidden="1" outlineLevel="1">
      <c r="A11" s="119" t="s">
        <v>55</v>
      </c>
      <c r="B11" s="119">
        <v>1995</v>
      </c>
    </row>
    <row r="12" spans="1:6" hidden="1" outlineLevel="1">
      <c r="A12" s="119" t="s">
        <v>56</v>
      </c>
      <c r="B12" s="119">
        <v>1996</v>
      </c>
    </row>
    <row r="13" spans="1:6" hidden="1" outlineLevel="1">
      <c r="A13" s="119" t="s">
        <v>57</v>
      </c>
      <c r="B13" s="119">
        <v>1997</v>
      </c>
    </row>
    <row r="14" spans="1:6" hidden="1" outlineLevel="1">
      <c r="A14" s="119" t="s">
        <v>58</v>
      </c>
      <c r="B14" s="119">
        <v>1998</v>
      </c>
    </row>
    <row r="15" spans="1:6" hidden="1" outlineLevel="1">
      <c r="A15" s="119" t="s">
        <v>59</v>
      </c>
      <c r="B15" s="119">
        <v>1999</v>
      </c>
    </row>
    <row r="16" spans="1:6" hidden="1" outlineLevel="1">
      <c r="A16" s="119" t="s">
        <v>60</v>
      </c>
      <c r="B16" s="119">
        <v>2000</v>
      </c>
    </row>
    <row r="17" spans="1:5" hidden="1" outlineLevel="1">
      <c r="A17" s="119" t="s">
        <v>61</v>
      </c>
      <c r="B17" s="119">
        <v>2001</v>
      </c>
    </row>
    <row r="18" spans="1:5" hidden="1" outlineLevel="1">
      <c r="A18" s="119" t="s">
        <v>62</v>
      </c>
      <c r="B18" s="119">
        <v>2002</v>
      </c>
    </row>
    <row r="19" spans="1:5" hidden="1" outlineLevel="1">
      <c r="A19" s="119" t="s">
        <v>63</v>
      </c>
      <c r="B19" s="119">
        <v>2003</v>
      </c>
    </row>
    <row r="20" spans="1:5" hidden="1" outlineLevel="1">
      <c r="A20" s="119" t="s">
        <v>64</v>
      </c>
      <c r="B20" s="119">
        <v>2004</v>
      </c>
    </row>
    <row r="21" spans="1:5" hidden="1" outlineLevel="1">
      <c r="A21" s="119" t="s">
        <v>65</v>
      </c>
      <c r="B21" s="119">
        <v>2005</v>
      </c>
      <c r="D21" s="119" t="s">
        <v>66</v>
      </c>
      <c r="E21" s="119" t="s">
        <v>67</v>
      </c>
    </row>
    <row r="22" spans="1:5" hidden="1" outlineLevel="1">
      <c r="A22" s="124" t="s">
        <v>68</v>
      </c>
      <c r="B22" s="124">
        <v>2006</v>
      </c>
      <c r="D22" s="119">
        <v>2023</v>
      </c>
    </row>
    <row r="23" spans="1:5" hidden="1" outlineLevel="1">
      <c r="A23" s="124" t="s">
        <v>69</v>
      </c>
      <c r="B23" s="124">
        <v>2007</v>
      </c>
      <c r="E23" s="119">
        <v>2023</v>
      </c>
    </row>
    <row r="24" spans="1:5" hidden="1" outlineLevel="1">
      <c r="A24" s="119" t="s">
        <v>70</v>
      </c>
      <c r="B24" s="119">
        <v>2008</v>
      </c>
    </row>
    <row r="25" spans="1:5" hidden="1" outlineLevel="1">
      <c r="A25" s="119" t="s">
        <v>71</v>
      </c>
      <c r="B25" s="119">
        <v>2009</v>
      </c>
    </row>
    <row r="26" spans="1:5" hidden="1" outlineLevel="1">
      <c r="A26" s="119" t="s">
        <v>72</v>
      </c>
      <c r="B26" s="119">
        <v>2010</v>
      </c>
    </row>
    <row r="27" spans="1:5" hidden="1" outlineLevel="1">
      <c r="A27" s="119" t="s">
        <v>73</v>
      </c>
      <c r="B27" s="119">
        <v>2011</v>
      </c>
    </row>
    <row r="28" spans="1:5" hidden="1" outlineLevel="1">
      <c r="A28" s="119" t="s">
        <v>74</v>
      </c>
      <c r="B28" s="119">
        <v>2012</v>
      </c>
    </row>
    <row r="29" spans="1:5" hidden="1" outlineLevel="1">
      <c r="A29" s="119" t="s">
        <v>75</v>
      </c>
      <c r="B29" s="119">
        <v>2013</v>
      </c>
    </row>
    <row r="30" spans="1:5" hidden="1" outlineLevel="1">
      <c r="A30" s="119" t="s">
        <v>76</v>
      </c>
      <c r="B30" s="119">
        <v>2014</v>
      </c>
    </row>
    <row r="31" spans="1:5" hidden="1" outlineLevel="1">
      <c r="A31" s="119" t="s">
        <v>77</v>
      </c>
      <c r="B31" s="119">
        <v>2015</v>
      </c>
    </row>
    <row r="32" spans="1:5" hidden="1" outlineLevel="1">
      <c r="A32" s="119" t="s">
        <v>78</v>
      </c>
      <c r="B32" s="119">
        <v>2016</v>
      </c>
    </row>
    <row r="33" spans="1:8" hidden="1" outlineLevel="1">
      <c r="A33" s="119" t="s">
        <v>79</v>
      </c>
      <c r="B33" s="119">
        <v>2017</v>
      </c>
    </row>
    <row r="34" spans="1:8" hidden="1" outlineLevel="1">
      <c r="A34" s="119" t="s">
        <v>80</v>
      </c>
      <c r="B34" s="119">
        <v>2018</v>
      </c>
    </row>
    <row r="35" spans="1:8" hidden="1" outlineLevel="1">
      <c r="A35" s="119" t="s">
        <v>81</v>
      </c>
      <c r="B35" s="119">
        <v>2019</v>
      </c>
    </row>
    <row r="36" spans="1:8" hidden="1" outlineLevel="1">
      <c r="A36" s="119" t="s">
        <v>82</v>
      </c>
      <c r="B36" s="119">
        <v>2020</v>
      </c>
    </row>
    <row r="37" spans="1:8" hidden="1" outlineLevel="1">
      <c r="A37" s="119" t="s">
        <v>83</v>
      </c>
      <c r="B37" s="119">
        <v>2021</v>
      </c>
    </row>
    <row r="38" spans="1:8" collapsed="1">
      <c r="A38" s="121">
        <f>B38-2018</f>
        <v>4</v>
      </c>
      <c r="B38" s="122">
        <v>2022</v>
      </c>
      <c r="C38" s="125"/>
      <c r="D38" s="125"/>
      <c r="E38" s="123">
        <f>DATE($B38-16,1,2)</f>
        <v>38719</v>
      </c>
      <c r="F38" s="123">
        <f>DATE($B38-16,4,1)</f>
        <v>38808</v>
      </c>
      <c r="H38" s="126">
        <f>B38</f>
        <v>2022</v>
      </c>
    </row>
    <row r="39" spans="1:8">
      <c r="A39" s="121">
        <f t="shared" ref="A39:A57" si="1">B39-2018</f>
        <v>5</v>
      </c>
      <c r="B39" s="122">
        <v>2023</v>
      </c>
      <c r="C39" s="123">
        <f>DATE($B39-17,1,2)</f>
        <v>38719</v>
      </c>
      <c r="D39" s="123">
        <f>DATE($B39-17,4,1)</f>
        <v>38808</v>
      </c>
      <c r="E39" s="123">
        <f>DATE($B39-16,1,2)</f>
        <v>39084</v>
      </c>
      <c r="F39" s="123">
        <f>DATE($B39-16,4,1)</f>
        <v>39173</v>
      </c>
      <c r="H39" s="126">
        <f>B39</f>
        <v>2023</v>
      </c>
    </row>
    <row r="40" spans="1:8">
      <c r="A40" s="121">
        <f t="shared" si="1"/>
        <v>6</v>
      </c>
      <c r="B40" s="122">
        <v>2024</v>
      </c>
      <c r="C40" s="123">
        <f t="shared" ref="C40:C57" si="2">DATE($B40-17,1,2)</f>
        <v>39084</v>
      </c>
      <c r="D40" s="123">
        <f t="shared" ref="D40:D57" si="3">DATE($B40-17,4,1)</f>
        <v>39173</v>
      </c>
      <c r="E40" s="123">
        <f t="shared" ref="E40:E57" si="4">DATE($B40-16,1,2)</f>
        <v>39449</v>
      </c>
      <c r="F40" s="123">
        <f t="shared" ref="F40:F57" si="5">DATE($B40-16,4,1)</f>
        <v>39539</v>
      </c>
      <c r="H40" s="126">
        <f t="shared" ref="H40:H57" si="6">B40</f>
        <v>2024</v>
      </c>
    </row>
    <row r="41" spans="1:8">
      <c r="A41" s="121">
        <f t="shared" si="1"/>
        <v>7</v>
      </c>
      <c r="B41" s="122">
        <v>2025</v>
      </c>
      <c r="C41" s="123">
        <f t="shared" si="2"/>
        <v>39449</v>
      </c>
      <c r="D41" s="123">
        <f t="shared" si="3"/>
        <v>39539</v>
      </c>
      <c r="E41" s="123">
        <f t="shared" si="4"/>
        <v>39815</v>
      </c>
      <c r="F41" s="123">
        <f t="shared" si="5"/>
        <v>39904</v>
      </c>
      <c r="H41" s="126">
        <f t="shared" si="6"/>
        <v>2025</v>
      </c>
    </row>
    <row r="42" spans="1:8">
      <c r="A42" s="121">
        <f t="shared" si="1"/>
        <v>8</v>
      </c>
      <c r="B42" s="122">
        <v>2026</v>
      </c>
      <c r="C42" s="123">
        <f t="shared" si="2"/>
        <v>39815</v>
      </c>
      <c r="D42" s="123">
        <f t="shared" si="3"/>
        <v>39904</v>
      </c>
      <c r="E42" s="123">
        <f t="shared" si="4"/>
        <v>40180</v>
      </c>
      <c r="F42" s="123">
        <f t="shared" si="5"/>
        <v>40269</v>
      </c>
      <c r="H42" s="126">
        <f t="shared" si="6"/>
        <v>2026</v>
      </c>
    </row>
    <row r="43" spans="1:8">
      <c r="A43" s="121">
        <f t="shared" si="1"/>
        <v>9</v>
      </c>
      <c r="B43" s="122">
        <v>2027</v>
      </c>
      <c r="C43" s="123">
        <f t="shared" si="2"/>
        <v>40180</v>
      </c>
      <c r="D43" s="123">
        <f t="shared" si="3"/>
        <v>40269</v>
      </c>
      <c r="E43" s="123">
        <f t="shared" si="4"/>
        <v>40545</v>
      </c>
      <c r="F43" s="123">
        <f t="shared" si="5"/>
        <v>40634</v>
      </c>
      <c r="H43" s="126">
        <f t="shared" si="6"/>
        <v>2027</v>
      </c>
    </row>
    <row r="44" spans="1:8">
      <c r="A44" s="121">
        <f t="shared" si="1"/>
        <v>10</v>
      </c>
      <c r="B44" s="122">
        <v>2028</v>
      </c>
      <c r="C44" s="123">
        <f t="shared" si="2"/>
        <v>40545</v>
      </c>
      <c r="D44" s="123">
        <f t="shared" si="3"/>
        <v>40634</v>
      </c>
      <c r="E44" s="123">
        <f t="shared" si="4"/>
        <v>40910</v>
      </c>
      <c r="F44" s="123">
        <f t="shared" si="5"/>
        <v>41000</v>
      </c>
      <c r="H44" s="126">
        <f t="shared" si="6"/>
        <v>2028</v>
      </c>
    </row>
    <row r="45" spans="1:8">
      <c r="A45" s="121">
        <f t="shared" si="1"/>
        <v>11</v>
      </c>
      <c r="B45" s="122">
        <v>2029</v>
      </c>
      <c r="C45" s="123">
        <f t="shared" si="2"/>
        <v>40910</v>
      </c>
      <c r="D45" s="123">
        <f t="shared" si="3"/>
        <v>41000</v>
      </c>
      <c r="E45" s="123">
        <f t="shared" si="4"/>
        <v>41276</v>
      </c>
      <c r="F45" s="123">
        <f t="shared" si="5"/>
        <v>41365</v>
      </c>
      <c r="H45" s="126">
        <f t="shared" si="6"/>
        <v>2029</v>
      </c>
    </row>
    <row r="46" spans="1:8">
      <c r="A46" s="121">
        <f t="shared" si="1"/>
        <v>12</v>
      </c>
      <c r="B46" s="122">
        <v>2030</v>
      </c>
      <c r="C46" s="123">
        <f t="shared" si="2"/>
        <v>41276</v>
      </c>
      <c r="D46" s="123">
        <f t="shared" si="3"/>
        <v>41365</v>
      </c>
      <c r="E46" s="123">
        <f t="shared" si="4"/>
        <v>41641</v>
      </c>
      <c r="F46" s="123">
        <f t="shared" si="5"/>
        <v>41730</v>
      </c>
      <c r="H46" s="126">
        <f t="shared" si="6"/>
        <v>2030</v>
      </c>
    </row>
    <row r="47" spans="1:8">
      <c r="A47" s="121">
        <f t="shared" si="1"/>
        <v>13</v>
      </c>
      <c r="B47" s="122">
        <v>2031</v>
      </c>
      <c r="C47" s="123">
        <f t="shared" si="2"/>
        <v>41641</v>
      </c>
      <c r="D47" s="123">
        <f t="shared" si="3"/>
        <v>41730</v>
      </c>
      <c r="E47" s="123">
        <f t="shared" si="4"/>
        <v>42006</v>
      </c>
      <c r="F47" s="123">
        <f t="shared" si="5"/>
        <v>42095</v>
      </c>
      <c r="H47" s="126">
        <f t="shared" si="6"/>
        <v>2031</v>
      </c>
    </row>
    <row r="48" spans="1:8">
      <c r="A48" s="121">
        <f t="shared" si="1"/>
        <v>14</v>
      </c>
      <c r="B48" s="122">
        <v>2032</v>
      </c>
      <c r="C48" s="123">
        <f t="shared" si="2"/>
        <v>42006</v>
      </c>
      <c r="D48" s="123">
        <f t="shared" si="3"/>
        <v>42095</v>
      </c>
      <c r="E48" s="123">
        <f t="shared" si="4"/>
        <v>42371</v>
      </c>
      <c r="F48" s="123">
        <f t="shared" si="5"/>
        <v>42461</v>
      </c>
      <c r="H48" s="126">
        <f t="shared" si="6"/>
        <v>2032</v>
      </c>
    </row>
    <row r="49" spans="1:8">
      <c r="A49" s="121">
        <f t="shared" si="1"/>
        <v>15</v>
      </c>
      <c r="B49" s="122">
        <v>2033</v>
      </c>
      <c r="C49" s="123">
        <f t="shared" si="2"/>
        <v>42371</v>
      </c>
      <c r="D49" s="123">
        <f t="shared" si="3"/>
        <v>42461</v>
      </c>
      <c r="E49" s="123">
        <f t="shared" si="4"/>
        <v>42737</v>
      </c>
      <c r="F49" s="123">
        <f t="shared" si="5"/>
        <v>42826</v>
      </c>
      <c r="H49" s="126">
        <f t="shared" si="6"/>
        <v>2033</v>
      </c>
    </row>
    <row r="50" spans="1:8">
      <c r="A50" s="121">
        <f t="shared" si="1"/>
        <v>16</v>
      </c>
      <c r="B50" s="122">
        <v>2034</v>
      </c>
      <c r="C50" s="123">
        <f t="shared" si="2"/>
        <v>42737</v>
      </c>
      <c r="D50" s="123">
        <f t="shared" si="3"/>
        <v>42826</v>
      </c>
      <c r="E50" s="123">
        <f t="shared" si="4"/>
        <v>43102</v>
      </c>
      <c r="F50" s="123">
        <f t="shared" si="5"/>
        <v>43191</v>
      </c>
      <c r="H50" s="126">
        <f t="shared" si="6"/>
        <v>2034</v>
      </c>
    </row>
    <row r="51" spans="1:8">
      <c r="A51" s="121">
        <f t="shared" si="1"/>
        <v>17</v>
      </c>
      <c r="B51" s="122">
        <v>2035</v>
      </c>
      <c r="C51" s="123">
        <f t="shared" si="2"/>
        <v>43102</v>
      </c>
      <c r="D51" s="123">
        <f t="shared" si="3"/>
        <v>43191</v>
      </c>
      <c r="E51" s="123">
        <f t="shared" si="4"/>
        <v>43467</v>
      </c>
      <c r="F51" s="123">
        <f>DATE($B51-16,4,1)</f>
        <v>43556</v>
      </c>
      <c r="H51" s="126">
        <f t="shared" si="6"/>
        <v>2035</v>
      </c>
    </row>
    <row r="52" spans="1:8">
      <c r="A52" s="121">
        <f t="shared" si="1"/>
        <v>18</v>
      </c>
      <c r="B52" s="122">
        <v>2036</v>
      </c>
      <c r="C52" s="123">
        <f t="shared" si="2"/>
        <v>43467</v>
      </c>
      <c r="D52" s="123">
        <f t="shared" si="3"/>
        <v>43556</v>
      </c>
      <c r="E52" s="123">
        <f t="shared" si="4"/>
        <v>43832</v>
      </c>
      <c r="F52" s="123">
        <f t="shared" si="5"/>
        <v>43922</v>
      </c>
      <c r="H52" s="126">
        <f t="shared" si="6"/>
        <v>2036</v>
      </c>
    </row>
    <row r="53" spans="1:8">
      <c r="A53" s="121">
        <f t="shared" si="1"/>
        <v>19</v>
      </c>
      <c r="B53" s="122">
        <v>2037</v>
      </c>
      <c r="C53" s="123">
        <f t="shared" si="2"/>
        <v>43832</v>
      </c>
      <c r="D53" s="123">
        <f t="shared" si="3"/>
        <v>43922</v>
      </c>
      <c r="E53" s="123">
        <f t="shared" si="4"/>
        <v>44198</v>
      </c>
      <c r="F53" s="123">
        <f t="shared" si="5"/>
        <v>44287</v>
      </c>
      <c r="H53" s="126">
        <f t="shared" si="6"/>
        <v>2037</v>
      </c>
    </row>
    <row r="54" spans="1:8">
      <c r="A54" s="121">
        <f t="shared" si="1"/>
        <v>20</v>
      </c>
      <c r="B54" s="122">
        <v>2038</v>
      </c>
      <c r="C54" s="123">
        <f t="shared" si="2"/>
        <v>44198</v>
      </c>
      <c r="D54" s="123">
        <f>DATE($B54-17,4,1)</f>
        <v>44287</v>
      </c>
      <c r="E54" s="123">
        <f t="shared" si="4"/>
        <v>44563</v>
      </c>
      <c r="F54" s="123">
        <f t="shared" si="5"/>
        <v>44652</v>
      </c>
      <c r="H54" s="126">
        <f t="shared" si="6"/>
        <v>2038</v>
      </c>
    </row>
    <row r="55" spans="1:8">
      <c r="A55" s="121">
        <f t="shared" si="1"/>
        <v>21</v>
      </c>
      <c r="B55" s="122">
        <v>2039</v>
      </c>
      <c r="C55" s="123">
        <f t="shared" si="2"/>
        <v>44563</v>
      </c>
      <c r="D55" s="123">
        <f t="shared" si="3"/>
        <v>44652</v>
      </c>
      <c r="E55" s="123">
        <f t="shared" si="4"/>
        <v>44928</v>
      </c>
      <c r="F55" s="123">
        <f t="shared" si="5"/>
        <v>45017</v>
      </c>
      <c r="H55" s="126">
        <f t="shared" si="6"/>
        <v>2039</v>
      </c>
    </row>
    <row r="56" spans="1:8">
      <c r="A56" s="121">
        <f t="shared" si="1"/>
        <v>22</v>
      </c>
      <c r="B56" s="122">
        <v>2040</v>
      </c>
      <c r="C56" s="123">
        <f t="shared" si="2"/>
        <v>44928</v>
      </c>
      <c r="D56" s="123">
        <f t="shared" si="3"/>
        <v>45017</v>
      </c>
      <c r="E56" s="123">
        <f t="shared" si="4"/>
        <v>45293</v>
      </c>
      <c r="F56" s="123">
        <f t="shared" si="5"/>
        <v>45383</v>
      </c>
      <c r="H56" s="126">
        <f t="shared" si="6"/>
        <v>2040</v>
      </c>
    </row>
    <row r="57" spans="1:8">
      <c r="A57" s="121">
        <f t="shared" si="1"/>
        <v>23</v>
      </c>
      <c r="B57" s="122">
        <v>2041</v>
      </c>
      <c r="C57" s="123">
        <f t="shared" si="2"/>
        <v>45293</v>
      </c>
      <c r="D57" s="123">
        <f t="shared" si="3"/>
        <v>45383</v>
      </c>
      <c r="E57" s="123">
        <f t="shared" si="4"/>
        <v>45659</v>
      </c>
      <c r="F57" s="123">
        <f t="shared" si="5"/>
        <v>45748</v>
      </c>
      <c r="H57" s="126">
        <f t="shared" si="6"/>
        <v>2041</v>
      </c>
    </row>
  </sheetData>
  <sheetProtection algorithmName="SHA-512" hashValue="6UPR6LPk8W4eFrKHNbBTGxz7kZGUTF6v/VIK5OK5fhZVMNNyfvvC0WyfZmfhLyZ8LyIILHi4NkhO2EjKFEGWbQ==" saltValue="VESHI6VbZtChqukFJSV0Ag==" spinCount="100000" sheet="1" objects="1" scenarios="1"/>
  <phoneticPr fontId="3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Normal="100" workbookViewId="0">
      <selection activeCell="U7" sqref="U7"/>
    </sheetView>
  </sheetViews>
  <sheetFormatPr defaultColWidth="8.69921875" defaultRowHeight="18" outlineLevelRow="1"/>
  <cols>
    <col min="1" max="1" width="8.69921875" style="119"/>
    <col min="2" max="2" width="10.3984375" style="119" customWidth="1"/>
    <col min="3" max="6" width="15.3984375" style="119" bestFit="1" customWidth="1"/>
    <col min="7" max="8" width="9.19921875" style="119" bestFit="1" customWidth="1"/>
    <col min="9" max="16384" width="8.69921875" style="119"/>
  </cols>
  <sheetData>
    <row r="1" spans="1:6">
      <c r="A1" s="117"/>
      <c r="B1" s="117"/>
      <c r="C1" s="118" t="s">
        <v>48</v>
      </c>
      <c r="D1" s="118" t="s">
        <v>48</v>
      </c>
      <c r="E1" s="118" t="s">
        <v>49</v>
      </c>
      <c r="F1" s="118" t="s">
        <v>49</v>
      </c>
    </row>
    <row r="2" spans="1:6">
      <c r="A2" s="117"/>
      <c r="B2" s="117"/>
      <c r="C2" s="120">
        <f>C3</f>
        <v>39084</v>
      </c>
      <c r="D2" s="120">
        <f t="shared" ref="D2:F2" si="0">D3</f>
        <v>39173</v>
      </c>
      <c r="E2" s="120">
        <f t="shared" si="0"/>
        <v>39449</v>
      </c>
      <c r="F2" s="120">
        <f t="shared" si="0"/>
        <v>39539</v>
      </c>
    </row>
    <row r="3" spans="1:6">
      <c r="A3" s="121">
        <f>B3-2018</f>
        <v>6</v>
      </c>
      <c r="B3" s="122">
        <f>'（入力例）'!C3</f>
        <v>2024</v>
      </c>
      <c r="C3" s="123">
        <f>DATE($B3-17,1,2)</f>
        <v>39084</v>
      </c>
      <c r="D3" s="123">
        <f>DATE($B3-17,4,1)</f>
        <v>39173</v>
      </c>
      <c r="E3" s="123">
        <f>DATE($B3-16,1,2)</f>
        <v>39449</v>
      </c>
      <c r="F3" s="123">
        <f>DATE($B3-16,4,1)</f>
        <v>39539</v>
      </c>
    </row>
    <row r="4" spans="1:6">
      <c r="C4" s="119" t="b">
        <f>VLOOKUP($A$3,$A$38:$F$57,3)=C3</f>
        <v>1</v>
      </c>
      <c r="D4" s="119" t="b">
        <f>VLOOKUP($A$3,$A$38:$F$57,4)=D3</f>
        <v>1</v>
      </c>
      <c r="E4" s="119" t="b">
        <f>VLOOKUP($A$3,$A$38:$F$57,5)=E3</f>
        <v>1</v>
      </c>
      <c r="F4" s="119" t="b">
        <f>VLOOKUP($A$3,$A$38:$F$57,6)=F3</f>
        <v>1</v>
      </c>
    </row>
    <row r="6" spans="1:6" hidden="1" outlineLevel="1">
      <c r="A6" s="119" t="s">
        <v>50</v>
      </c>
      <c r="B6" s="119">
        <v>1990</v>
      </c>
    </row>
    <row r="7" spans="1:6" hidden="1" outlineLevel="1">
      <c r="A7" s="119" t="s">
        <v>51</v>
      </c>
      <c r="B7" s="119">
        <v>1991</v>
      </c>
    </row>
    <row r="8" spans="1:6" hidden="1" outlineLevel="1">
      <c r="A8" s="119" t="s">
        <v>52</v>
      </c>
      <c r="B8" s="119">
        <v>1992</v>
      </c>
    </row>
    <row r="9" spans="1:6" hidden="1" outlineLevel="1">
      <c r="A9" s="119" t="s">
        <v>53</v>
      </c>
      <c r="B9" s="119">
        <v>1993</v>
      </c>
    </row>
    <row r="10" spans="1:6" hidden="1" outlineLevel="1">
      <c r="A10" s="119" t="s">
        <v>54</v>
      </c>
      <c r="B10" s="119">
        <v>1994</v>
      </c>
    </row>
    <row r="11" spans="1:6" hidden="1" outlineLevel="1">
      <c r="A11" s="119" t="s">
        <v>55</v>
      </c>
      <c r="B11" s="119">
        <v>1995</v>
      </c>
    </row>
    <row r="12" spans="1:6" hidden="1" outlineLevel="1">
      <c r="A12" s="119" t="s">
        <v>56</v>
      </c>
      <c r="B12" s="119">
        <v>1996</v>
      </c>
    </row>
    <row r="13" spans="1:6" hidden="1" outlineLevel="1">
      <c r="A13" s="119" t="s">
        <v>57</v>
      </c>
      <c r="B13" s="119">
        <v>1997</v>
      </c>
    </row>
    <row r="14" spans="1:6" hidden="1" outlineLevel="1">
      <c r="A14" s="119" t="s">
        <v>58</v>
      </c>
      <c r="B14" s="119">
        <v>1998</v>
      </c>
    </row>
    <row r="15" spans="1:6" hidden="1" outlineLevel="1">
      <c r="A15" s="119" t="s">
        <v>59</v>
      </c>
      <c r="B15" s="119">
        <v>1999</v>
      </c>
    </row>
    <row r="16" spans="1:6" hidden="1" outlineLevel="1">
      <c r="A16" s="119" t="s">
        <v>60</v>
      </c>
      <c r="B16" s="119">
        <v>2000</v>
      </c>
    </row>
    <row r="17" spans="1:5" hidden="1" outlineLevel="1">
      <c r="A17" s="119" t="s">
        <v>61</v>
      </c>
      <c r="B17" s="119">
        <v>2001</v>
      </c>
    </row>
    <row r="18" spans="1:5" hidden="1" outlineLevel="1">
      <c r="A18" s="119" t="s">
        <v>62</v>
      </c>
      <c r="B18" s="119">
        <v>2002</v>
      </c>
    </row>
    <row r="19" spans="1:5" hidden="1" outlineLevel="1">
      <c r="A19" s="119" t="s">
        <v>63</v>
      </c>
      <c r="B19" s="119">
        <v>2003</v>
      </c>
    </row>
    <row r="20" spans="1:5" hidden="1" outlineLevel="1">
      <c r="A20" s="119" t="s">
        <v>64</v>
      </c>
      <c r="B20" s="119">
        <v>2004</v>
      </c>
    </row>
    <row r="21" spans="1:5" hidden="1" outlineLevel="1">
      <c r="A21" s="119" t="s">
        <v>65</v>
      </c>
      <c r="B21" s="119">
        <v>2005</v>
      </c>
      <c r="D21" s="119" t="s">
        <v>66</v>
      </c>
      <c r="E21" s="119" t="s">
        <v>67</v>
      </c>
    </row>
    <row r="22" spans="1:5" hidden="1" outlineLevel="1">
      <c r="A22" s="124" t="s">
        <v>68</v>
      </c>
      <c r="B22" s="124">
        <v>2006</v>
      </c>
      <c r="D22" s="119">
        <v>2023</v>
      </c>
    </row>
    <row r="23" spans="1:5" hidden="1" outlineLevel="1">
      <c r="A23" s="124" t="s">
        <v>69</v>
      </c>
      <c r="B23" s="124">
        <v>2007</v>
      </c>
      <c r="E23" s="119">
        <v>2023</v>
      </c>
    </row>
    <row r="24" spans="1:5" hidden="1" outlineLevel="1">
      <c r="A24" s="119" t="s">
        <v>70</v>
      </c>
      <c r="B24" s="119">
        <v>2008</v>
      </c>
    </row>
    <row r="25" spans="1:5" hidden="1" outlineLevel="1">
      <c r="A25" s="119" t="s">
        <v>71</v>
      </c>
      <c r="B25" s="119">
        <v>2009</v>
      </c>
    </row>
    <row r="26" spans="1:5" hidden="1" outlineLevel="1">
      <c r="A26" s="119" t="s">
        <v>72</v>
      </c>
      <c r="B26" s="119">
        <v>2010</v>
      </c>
    </row>
    <row r="27" spans="1:5" hidden="1" outlineLevel="1">
      <c r="A27" s="119" t="s">
        <v>73</v>
      </c>
      <c r="B27" s="119">
        <v>2011</v>
      </c>
    </row>
    <row r="28" spans="1:5" hidden="1" outlineLevel="1">
      <c r="A28" s="119" t="s">
        <v>74</v>
      </c>
      <c r="B28" s="119">
        <v>2012</v>
      </c>
    </row>
    <row r="29" spans="1:5" hidden="1" outlineLevel="1">
      <c r="A29" s="119" t="s">
        <v>75</v>
      </c>
      <c r="B29" s="119">
        <v>2013</v>
      </c>
    </row>
    <row r="30" spans="1:5" hidden="1" outlineLevel="1">
      <c r="A30" s="119" t="s">
        <v>76</v>
      </c>
      <c r="B30" s="119">
        <v>2014</v>
      </c>
    </row>
    <row r="31" spans="1:5" hidden="1" outlineLevel="1">
      <c r="A31" s="119" t="s">
        <v>77</v>
      </c>
      <c r="B31" s="119">
        <v>2015</v>
      </c>
    </row>
    <row r="32" spans="1:5" hidden="1" outlineLevel="1">
      <c r="A32" s="119" t="s">
        <v>78</v>
      </c>
      <c r="B32" s="119">
        <v>2016</v>
      </c>
    </row>
    <row r="33" spans="1:8" hidden="1" outlineLevel="1">
      <c r="A33" s="119" t="s">
        <v>79</v>
      </c>
      <c r="B33" s="119">
        <v>2017</v>
      </c>
    </row>
    <row r="34" spans="1:8" hidden="1" outlineLevel="1">
      <c r="A34" s="119" t="s">
        <v>80</v>
      </c>
      <c r="B34" s="119">
        <v>2018</v>
      </c>
    </row>
    <row r="35" spans="1:8" hidden="1" outlineLevel="1">
      <c r="A35" s="119" t="s">
        <v>81</v>
      </c>
      <c r="B35" s="119">
        <v>2019</v>
      </c>
    </row>
    <row r="36" spans="1:8" hidden="1" outlineLevel="1">
      <c r="A36" s="119" t="s">
        <v>82</v>
      </c>
      <c r="B36" s="119">
        <v>2020</v>
      </c>
    </row>
    <row r="37" spans="1:8" hidden="1" outlineLevel="1">
      <c r="A37" s="119" t="s">
        <v>83</v>
      </c>
      <c r="B37" s="119">
        <v>2021</v>
      </c>
    </row>
    <row r="38" spans="1:8" collapsed="1">
      <c r="A38" s="121">
        <f>B38-2018</f>
        <v>4</v>
      </c>
      <c r="B38" s="122">
        <v>2022</v>
      </c>
      <c r="C38" s="125"/>
      <c r="D38" s="125"/>
      <c r="E38" s="123">
        <f>DATE($B38-16,1,2)</f>
        <v>38719</v>
      </c>
      <c r="F38" s="123">
        <f>DATE($B38-16,4,1)</f>
        <v>38808</v>
      </c>
      <c r="H38" s="126">
        <f>B38</f>
        <v>2022</v>
      </c>
    </row>
    <row r="39" spans="1:8">
      <c r="A39" s="121">
        <f t="shared" ref="A39:A57" si="1">B39-2018</f>
        <v>5</v>
      </c>
      <c r="B39" s="122">
        <v>2023</v>
      </c>
      <c r="C39" s="123">
        <f>DATE($B39-17,1,2)</f>
        <v>38719</v>
      </c>
      <c r="D39" s="123">
        <f>DATE($B39-17,4,1)</f>
        <v>38808</v>
      </c>
      <c r="E39" s="123">
        <f>DATE($B39-16,1,2)</f>
        <v>39084</v>
      </c>
      <c r="F39" s="123">
        <f>DATE($B39-16,4,1)</f>
        <v>39173</v>
      </c>
      <c r="H39" s="126">
        <f>B39</f>
        <v>2023</v>
      </c>
    </row>
    <row r="40" spans="1:8">
      <c r="A40" s="121">
        <f t="shared" si="1"/>
        <v>6</v>
      </c>
      <c r="B40" s="122">
        <v>2024</v>
      </c>
      <c r="C40" s="123">
        <f t="shared" ref="C40:C57" si="2">DATE($B40-17,1,2)</f>
        <v>39084</v>
      </c>
      <c r="D40" s="123">
        <f t="shared" ref="D40:D57" si="3">DATE($B40-17,4,1)</f>
        <v>39173</v>
      </c>
      <c r="E40" s="123">
        <f t="shared" ref="E40:E57" si="4">DATE($B40-16,1,2)</f>
        <v>39449</v>
      </c>
      <c r="F40" s="123">
        <f t="shared" ref="F40:F57" si="5">DATE($B40-16,4,1)</f>
        <v>39539</v>
      </c>
      <c r="H40" s="126">
        <f t="shared" ref="H40:H57" si="6">B40</f>
        <v>2024</v>
      </c>
    </row>
    <row r="41" spans="1:8">
      <c r="A41" s="121">
        <f t="shared" si="1"/>
        <v>7</v>
      </c>
      <c r="B41" s="122">
        <v>2025</v>
      </c>
      <c r="C41" s="123">
        <f t="shared" si="2"/>
        <v>39449</v>
      </c>
      <c r="D41" s="123">
        <f t="shared" si="3"/>
        <v>39539</v>
      </c>
      <c r="E41" s="123">
        <f t="shared" si="4"/>
        <v>39815</v>
      </c>
      <c r="F41" s="123">
        <f t="shared" si="5"/>
        <v>39904</v>
      </c>
      <c r="H41" s="126">
        <f t="shared" si="6"/>
        <v>2025</v>
      </c>
    </row>
    <row r="42" spans="1:8">
      <c r="A42" s="121">
        <f t="shared" si="1"/>
        <v>8</v>
      </c>
      <c r="B42" s="122">
        <v>2026</v>
      </c>
      <c r="C42" s="123">
        <f t="shared" si="2"/>
        <v>39815</v>
      </c>
      <c r="D42" s="123">
        <f t="shared" si="3"/>
        <v>39904</v>
      </c>
      <c r="E42" s="123">
        <f t="shared" si="4"/>
        <v>40180</v>
      </c>
      <c r="F42" s="123">
        <f t="shared" si="5"/>
        <v>40269</v>
      </c>
      <c r="H42" s="126">
        <f t="shared" si="6"/>
        <v>2026</v>
      </c>
    </row>
    <row r="43" spans="1:8">
      <c r="A43" s="121">
        <f t="shared" si="1"/>
        <v>9</v>
      </c>
      <c r="B43" s="122">
        <v>2027</v>
      </c>
      <c r="C43" s="123">
        <f t="shared" si="2"/>
        <v>40180</v>
      </c>
      <c r="D43" s="123">
        <f t="shared" si="3"/>
        <v>40269</v>
      </c>
      <c r="E43" s="123">
        <f t="shared" si="4"/>
        <v>40545</v>
      </c>
      <c r="F43" s="123">
        <f t="shared" si="5"/>
        <v>40634</v>
      </c>
      <c r="H43" s="126">
        <f t="shared" si="6"/>
        <v>2027</v>
      </c>
    </row>
    <row r="44" spans="1:8">
      <c r="A44" s="121">
        <f t="shared" si="1"/>
        <v>10</v>
      </c>
      <c r="B44" s="122">
        <v>2028</v>
      </c>
      <c r="C44" s="123">
        <f t="shared" si="2"/>
        <v>40545</v>
      </c>
      <c r="D44" s="123">
        <f t="shared" si="3"/>
        <v>40634</v>
      </c>
      <c r="E44" s="123">
        <f t="shared" si="4"/>
        <v>40910</v>
      </c>
      <c r="F44" s="123">
        <f t="shared" si="5"/>
        <v>41000</v>
      </c>
      <c r="H44" s="126">
        <f t="shared" si="6"/>
        <v>2028</v>
      </c>
    </row>
    <row r="45" spans="1:8">
      <c r="A45" s="121">
        <f t="shared" si="1"/>
        <v>11</v>
      </c>
      <c r="B45" s="122">
        <v>2029</v>
      </c>
      <c r="C45" s="123">
        <f t="shared" si="2"/>
        <v>40910</v>
      </c>
      <c r="D45" s="123">
        <f t="shared" si="3"/>
        <v>41000</v>
      </c>
      <c r="E45" s="123">
        <f t="shared" si="4"/>
        <v>41276</v>
      </c>
      <c r="F45" s="123">
        <f t="shared" si="5"/>
        <v>41365</v>
      </c>
      <c r="H45" s="126">
        <f t="shared" si="6"/>
        <v>2029</v>
      </c>
    </row>
    <row r="46" spans="1:8">
      <c r="A46" s="121">
        <f t="shared" si="1"/>
        <v>12</v>
      </c>
      <c r="B46" s="122">
        <v>2030</v>
      </c>
      <c r="C46" s="123">
        <f t="shared" si="2"/>
        <v>41276</v>
      </c>
      <c r="D46" s="123">
        <f t="shared" si="3"/>
        <v>41365</v>
      </c>
      <c r="E46" s="123">
        <f t="shared" si="4"/>
        <v>41641</v>
      </c>
      <c r="F46" s="123">
        <f t="shared" si="5"/>
        <v>41730</v>
      </c>
      <c r="H46" s="126">
        <f t="shared" si="6"/>
        <v>2030</v>
      </c>
    </row>
    <row r="47" spans="1:8">
      <c r="A47" s="121">
        <f t="shared" si="1"/>
        <v>13</v>
      </c>
      <c r="B47" s="122">
        <v>2031</v>
      </c>
      <c r="C47" s="123">
        <f t="shared" si="2"/>
        <v>41641</v>
      </c>
      <c r="D47" s="123">
        <f t="shared" si="3"/>
        <v>41730</v>
      </c>
      <c r="E47" s="123">
        <f t="shared" si="4"/>
        <v>42006</v>
      </c>
      <c r="F47" s="123">
        <f t="shared" si="5"/>
        <v>42095</v>
      </c>
      <c r="H47" s="126">
        <f t="shared" si="6"/>
        <v>2031</v>
      </c>
    </row>
    <row r="48" spans="1:8">
      <c r="A48" s="121">
        <f t="shared" si="1"/>
        <v>14</v>
      </c>
      <c r="B48" s="122">
        <v>2032</v>
      </c>
      <c r="C48" s="123">
        <f t="shared" si="2"/>
        <v>42006</v>
      </c>
      <c r="D48" s="123">
        <f t="shared" si="3"/>
        <v>42095</v>
      </c>
      <c r="E48" s="123">
        <f t="shared" si="4"/>
        <v>42371</v>
      </c>
      <c r="F48" s="123">
        <f t="shared" si="5"/>
        <v>42461</v>
      </c>
      <c r="H48" s="126">
        <f t="shared" si="6"/>
        <v>2032</v>
      </c>
    </row>
    <row r="49" spans="1:8">
      <c r="A49" s="121">
        <f t="shared" si="1"/>
        <v>15</v>
      </c>
      <c r="B49" s="122">
        <v>2033</v>
      </c>
      <c r="C49" s="123">
        <f t="shared" si="2"/>
        <v>42371</v>
      </c>
      <c r="D49" s="123">
        <f t="shared" si="3"/>
        <v>42461</v>
      </c>
      <c r="E49" s="123">
        <f t="shared" si="4"/>
        <v>42737</v>
      </c>
      <c r="F49" s="123">
        <f t="shared" si="5"/>
        <v>42826</v>
      </c>
      <c r="H49" s="126">
        <f t="shared" si="6"/>
        <v>2033</v>
      </c>
    </row>
    <row r="50" spans="1:8">
      <c r="A50" s="121">
        <f t="shared" si="1"/>
        <v>16</v>
      </c>
      <c r="B50" s="122">
        <v>2034</v>
      </c>
      <c r="C50" s="123">
        <f t="shared" si="2"/>
        <v>42737</v>
      </c>
      <c r="D50" s="123">
        <f t="shared" si="3"/>
        <v>42826</v>
      </c>
      <c r="E50" s="123">
        <f t="shared" si="4"/>
        <v>43102</v>
      </c>
      <c r="F50" s="123">
        <f t="shared" si="5"/>
        <v>43191</v>
      </c>
      <c r="H50" s="126">
        <f t="shared" si="6"/>
        <v>2034</v>
      </c>
    </row>
    <row r="51" spans="1:8">
      <c r="A51" s="121">
        <f t="shared" si="1"/>
        <v>17</v>
      </c>
      <c r="B51" s="122">
        <v>2035</v>
      </c>
      <c r="C51" s="123">
        <f t="shared" si="2"/>
        <v>43102</v>
      </c>
      <c r="D51" s="123">
        <f t="shared" si="3"/>
        <v>43191</v>
      </c>
      <c r="E51" s="123">
        <f t="shared" si="4"/>
        <v>43467</v>
      </c>
      <c r="F51" s="123">
        <f>DATE($B51-16,4,1)</f>
        <v>43556</v>
      </c>
      <c r="H51" s="126">
        <f t="shared" si="6"/>
        <v>2035</v>
      </c>
    </row>
    <row r="52" spans="1:8">
      <c r="A52" s="121">
        <f t="shared" si="1"/>
        <v>18</v>
      </c>
      <c r="B52" s="122">
        <v>2036</v>
      </c>
      <c r="C52" s="123">
        <f t="shared" si="2"/>
        <v>43467</v>
      </c>
      <c r="D52" s="123">
        <f t="shared" si="3"/>
        <v>43556</v>
      </c>
      <c r="E52" s="123">
        <f t="shared" si="4"/>
        <v>43832</v>
      </c>
      <c r="F52" s="123">
        <f t="shared" si="5"/>
        <v>43922</v>
      </c>
      <c r="H52" s="126">
        <f t="shared" si="6"/>
        <v>2036</v>
      </c>
    </row>
    <row r="53" spans="1:8">
      <c r="A53" s="121">
        <f t="shared" si="1"/>
        <v>19</v>
      </c>
      <c r="B53" s="122">
        <v>2037</v>
      </c>
      <c r="C53" s="123">
        <f t="shared" si="2"/>
        <v>43832</v>
      </c>
      <c r="D53" s="123">
        <f t="shared" si="3"/>
        <v>43922</v>
      </c>
      <c r="E53" s="123">
        <f t="shared" si="4"/>
        <v>44198</v>
      </c>
      <c r="F53" s="123">
        <f t="shared" si="5"/>
        <v>44287</v>
      </c>
      <c r="H53" s="126">
        <f t="shared" si="6"/>
        <v>2037</v>
      </c>
    </row>
    <row r="54" spans="1:8">
      <c r="A54" s="121">
        <f t="shared" si="1"/>
        <v>20</v>
      </c>
      <c r="B54" s="122">
        <v>2038</v>
      </c>
      <c r="C54" s="123">
        <f t="shared" si="2"/>
        <v>44198</v>
      </c>
      <c r="D54" s="123">
        <f>DATE($B54-17,4,1)</f>
        <v>44287</v>
      </c>
      <c r="E54" s="123">
        <f t="shared" si="4"/>
        <v>44563</v>
      </c>
      <c r="F54" s="123">
        <f t="shared" si="5"/>
        <v>44652</v>
      </c>
      <c r="H54" s="126">
        <f t="shared" si="6"/>
        <v>2038</v>
      </c>
    </row>
    <row r="55" spans="1:8">
      <c r="A55" s="121">
        <f t="shared" si="1"/>
        <v>21</v>
      </c>
      <c r="B55" s="122">
        <v>2039</v>
      </c>
      <c r="C55" s="123">
        <f t="shared" si="2"/>
        <v>44563</v>
      </c>
      <c r="D55" s="123">
        <f t="shared" si="3"/>
        <v>44652</v>
      </c>
      <c r="E55" s="123">
        <f t="shared" si="4"/>
        <v>44928</v>
      </c>
      <c r="F55" s="123">
        <f t="shared" si="5"/>
        <v>45017</v>
      </c>
      <c r="H55" s="126">
        <f t="shared" si="6"/>
        <v>2039</v>
      </c>
    </row>
    <row r="56" spans="1:8">
      <c r="A56" s="121">
        <f t="shared" si="1"/>
        <v>22</v>
      </c>
      <c r="B56" s="122">
        <v>2040</v>
      </c>
      <c r="C56" s="123">
        <f t="shared" si="2"/>
        <v>44928</v>
      </c>
      <c r="D56" s="123">
        <f t="shared" si="3"/>
        <v>45017</v>
      </c>
      <c r="E56" s="123">
        <f t="shared" si="4"/>
        <v>45293</v>
      </c>
      <c r="F56" s="123">
        <f t="shared" si="5"/>
        <v>45383</v>
      </c>
      <c r="H56" s="126">
        <f t="shared" si="6"/>
        <v>2040</v>
      </c>
    </row>
    <row r="57" spans="1:8">
      <c r="A57" s="121">
        <f t="shared" si="1"/>
        <v>23</v>
      </c>
      <c r="B57" s="122">
        <v>2041</v>
      </c>
      <c r="C57" s="123">
        <f t="shared" si="2"/>
        <v>45293</v>
      </c>
      <c r="D57" s="123">
        <f t="shared" si="3"/>
        <v>45383</v>
      </c>
      <c r="E57" s="123">
        <f t="shared" si="4"/>
        <v>45659</v>
      </c>
      <c r="F57" s="123">
        <f t="shared" si="5"/>
        <v>45748</v>
      </c>
      <c r="H57" s="126">
        <f t="shared" si="6"/>
        <v>2041</v>
      </c>
    </row>
  </sheetData>
  <sheetProtection algorithmName="SHA-512" hashValue="kppSgFtT8Qew73x8KZxOE38eN67eRM/LP5pgRgz2VHNhTuR8+M225lXSPtkDplfbIEgBuUzJNPSATG+VhQ/eKA==" saltValue="SgjumDegj2YW187usVNmHw==" spinCount="100000" sheet="1" objects="1" scenarios="1"/>
  <phoneticPr fontId="3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3" zoomScaleNormal="100" workbookViewId="0">
      <selection activeCell="U7" sqref="U7"/>
    </sheetView>
  </sheetViews>
  <sheetFormatPr defaultColWidth="8.69921875" defaultRowHeight="18" outlineLevelRow="1"/>
  <cols>
    <col min="1" max="1" width="8.69921875" style="119"/>
    <col min="2" max="2" width="10.3984375" style="119" customWidth="1"/>
    <col min="3" max="6" width="15.3984375" style="119" bestFit="1" customWidth="1"/>
    <col min="7" max="8" width="9.19921875" style="119" bestFit="1" customWidth="1"/>
    <col min="9" max="16384" width="8.69921875" style="119"/>
  </cols>
  <sheetData>
    <row r="1" spans="1:6">
      <c r="A1" s="117"/>
      <c r="B1" s="117"/>
      <c r="C1" s="118" t="s">
        <v>48</v>
      </c>
      <c r="D1" s="118" t="s">
        <v>48</v>
      </c>
      <c r="E1" s="118" t="s">
        <v>49</v>
      </c>
      <c r="F1" s="118" t="s">
        <v>49</v>
      </c>
    </row>
    <row r="2" spans="1:6">
      <c r="A2" s="117"/>
      <c r="B2" s="117"/>
      <c r="C2" s="120" t="e">
        <f>C3</f>
        <v>#REF!</v>
      </c>
      <c r="D2" s="120" t="e">
        <f t="shared" ref="D2:F2" si="0">D3</f>
        <v>#REF!</v>
      </c>
      <c r="E2" s="120" t="e">
        <f t="shared" si="0"/>
        <v>#REF!</v>
      </c>
      <c r="F2" s="120" t="e">
        <f t="shared" si="0"/>
        <v>#REF!</v>
      </c>
    </row>
    <row r="3" spans="1:6">
      <c r="A3" s="121" t="e">
        <f>B3-2018</f>
        <v>#REF!</v>
      </c>
      <c r="B3" s="122" t="e">
        <f>#REF!</f>
        <v>#REF!</v>
      </c>
      <c r="C3" s="123" t="e">
        <f>DATE($B3-17,1,2)</f>
        <v>#REF!</v>
      </c>
      <c r="D3" s="123" t="e">
        <f>DATE($B3-17,4,1)</f>
        <v>#REF!</v>
      </c>
      <c r="E3" s="123" t="e">
        <f>DATE($B3-16,1,2)</f>
        <v>#REF!</v>
      </c>
      <c r="F3" s="123" t="e">
        <f>DATE($B3-16,4,1)</f>
        <v>#REF!</v>
      </c>
    </row>
    <row r="4" spans="1:6">
      <c r="C4" s="119" t="e">
        <f>VLOOKUP($A$3,$A$38:$F$57,3)=C3</f>
        <v>#REF!</v>
      </c>
      <c r="D4" s="119" t="e">
        <f>VLOOKUP($A$3,$A$38:$F$57,4)=D3</f>
        <v>#REF!</v>
      </c>
      <c r="E4" s="119" t="e">
        <f>VLOOKUP($A$3,$A$38:$F$57,5)=E3</f>
        <v>#REF!</v>
      </c>
      <c r="F4" s="119" t="e">
        <f>VLOOKUP($A$3,$A$38:$F$57,6)=F3</f>
        <v>#REF!</v>
      </c>
    </row>
    <row r="6" spans="1:6" hidden="1" outlineLevel="1">
      <c r="A6" s="119" t="s">
        <v>50</v>
      </c>
      <c r="B6" s="119">
        <v>1990</v>
      </c>
    </row>
    <row r="7" spans="1:6" hidden="1" outlineLevel="1">
      <c r="A7" s="119" t="s">
        <v>51</v>
      </c>
      <c r="B7" s="119">
        <v>1991</v>
      </c>
    </row>
    <row r="8" spans="1:6" hidden="1" outlineLevel="1">
      <c r="A8" s="119" t="s">
        <v>52</v>
      </c>
      <c r="B8" s="119">
        <v>1992</v>
      </c>
    </row>
    <row r="9" spans="1:6" hidden="1" outlineLevel="1">
      <c r="A9" s="119" t="s">
        <v>53</v>
      </c>
      <c r="B9" s="119">
        <v>1993</v>
      </c>
    </row>
    <row r="10" spans="1:6" hidden="1" outlineLevel="1">
      <c r="A10" s="119" t="s">
        <v>54</v>
      </c>
      <c r="B10" s="119">
        <v>1994</v>
      </c>
    </row>
    <row r="11" spans="1:6" hidden="1" outlineLevel="1">
      <c r="A11" s="119" t="s">
        <v>55</v>
      </c>
      <c r="B11" s="119">
        <v>1995</v>
      </c>
    </row>
    <row r="12" spans="1:6" hidden="1" outlineLevel="1">
      <c r="A12" s="119" t="s">
        <v>56</v>
      </c>
      <c r="B12" s="119">
        <v>1996</v>
      </c>
    </row>
    <row r="13" spans="1:6" hidden="1" outlineLevel="1">
      <c r="A13" s="119" t="s">
        <v>57</v>
      </c>
      <c r="B13" s="119">
        <v>1997</v>
      </c>
    </row>
    <row r="14" spans="1:6" hidden="1" outlineLevel="1">
      <c r="A14" s="119" t="s">
        <v>58</v>
      </c>
      <c r="B14" s="119">
        <v>1998</v>
      </c>
    </row>
    <row r="15" spans="1:6" hidden="1" outlineLevel="1">
      <c r="A15" s="119" t="s">
        <v>59</v>
      </c>
      <c r="B15" s="119">
        <v>1999</v>
      </c>
    </row>
    <row r="16" spans="1:6" hidden="1" outlineLevel="1">
      <c r="A16" s="119" t="s">
        <v>60</v>
      </c>
      <c r="B16" s="119">
        <v>2000</v>
      </c>
    </row>
    <row r="17" spans="1:5" hidden="1" outlineLevel="1">
      <c r="A17" s="119" t="s">
        <v>61</v>
      </c>
      <c r="B17" s="119">
        <v>2001</v>
      </c>
    </row>
    <row r="18" spans="1:5" hidden="1" outlineLevel="1">
      <c r="A18" s="119" t="s">
        <v>62</v>
      </c>
      <c r="B18" s="119">
        <v>2002</v>
      </c>
    </row>
    <row r="19" spans="1:5" hidden="1" outlineLevel="1">
      <c r="A19" s="119" t="s">
        <v>63</v>
      </c>
      <c r="B19" s="119">
        <v>2003</v>
      </c>
    </row>
    <row r="20" spans="1:5" hidden="1" outlineLevel="1">
      <c r="A20" s="119" t="s">
        <v>64</v>
      </c>
      <c r="B20" s="119">
        <v>2004</v>
      </c>
    </row>
    <row r="21" spans="1:5" hidden="1" outlineLevel="1">
      <c r="A21" s="119" t="s">
        <v>65</v>
      </c>
      <c r="B21" s="119">
        <v>2005</v>
      </c>
      <c r="D21" s="119" t="s">
        <v>66</v>
      </c>
      <c r="E21" s="119" t="s">
        <v>67</v>
      </c>
    </row>
    <row r="22" spans="1:5" hidden="1" outlineLevel="1">
      <c r="A22" s="124" t="s">
        <v>68</v>
      </c>
      <c r="B22" s="124">
        <v>2006</v>
      </c>
      <c r="D22" s="119">
        <v>2023</v>
      </c>
    </row>
    <row r="23" spans="1:5" hidden="1" outlineLevel="1">
      <c r="A23" s="124" t="s">
        <v>69</v>
      </c>
      <c r="B23" s="124">
        <v>2007</v>
      </c>
      <c r="E23" s="119">
        <v>2023</v>
      </c>
    </row>
    <row r="24" spans="1:5" hidden="1" outlineLevel="1">
      <c r="A24" s="119" t="s">
        <v>70</v>
      </c>
      <c r="B24" s="119">
        <v>2008</v>
      </c>
    </row>
    <row r="25" spans="1:5" hidden="1" outlineLevel="1">
      <c r="A25" s="119" t="s">
        <v>71</v>
      </c>
      <c r="B25" s="119">
        <v>2009</v>
      </c>
    </row>
    <row r="26" spans="1:5" hidden="1" outlineLevel="1">
      <c r="A26" s="119" t="s">
        <v>72</v>
      </c>
      <c r="B26" s="119">
        <v>2010</v>
      </c>
    </row>
    <row r="27" spans="1:5" hidden="1" outlineLevel="1">
      <c r="A27" s="119" t="s">
        <v>73</v>
      </c>
      <c r="B27" s="119">
        <v>2011</v>
      </c>
    </row>
    <row r="28" spans="1:5" hidden="1" outlineLevel="1">
      <c r="A28" s="119" t="s">
        <v>74</v>
      </c>
      <c r="B28" s="119">
        <v>2012</v>
      </c>
    </row>
    <row r="29" spans="1:5" hidden="1" outlineLevel="1">
      <c r="A29" s="119" t="s">
        <v>75</v>
      </c>
      <c r="B29" s="119">
        <v>2013</v>
      </c>
    </row>
    <row r="30" spans="1:5" hidden="1" outlineLevel="1">
      <c r="A30" s="119" t="s">
        <v>76</v>
      </c>
      <c r="B30" s="119">
        <v>2014</v>
      </c>
    </row>
    <row r="31" spans="1:5" hidden="1" outlineLevel="1">
      <c r="A31" s="119" t="s">
        <v>77</v>
      </c>
      <c r="B31" s="119">
        <v>2015</v>
      </c>
    </row>
    <row r="32" spans="1:5" hidden="1" outlineLevel="1">
      <c r="A32" s="119" t="s">
        <v>78</v>
      </c>
      <c r="B32" s="119">
        <v>2016</v>
      </c>
    </row>
    <row r="33" spans="1:8" hidden="1" outlineLevel="1">
      <c r="A33" s="119" t="s">
        <v>79</v>
      </c>
      <c r="B33" s="119">
        <v>2017</v>
      </c>
    </row>
    <row r="34" spans="1:8" hidden="1" outlineLevel="1">
      <c r="A34" s="119" t="s">
        <v>80</v>
      </c>
      <c r="B34" s="119">
        <v>2018</v>
      </c>
    </row>
    <row r="35" spans="1:8" hidden="1" outlineLevel="1">
      <c r="A35" s="119" t="s">
        <v>81</v>
      </c>
      <c r="B35" s="119">
        <v>2019</v>
      </c>
    </row>
    <row r="36" spans="1:8" hidden="1" outlineLevel="1">
      <c r="A36" s="119" t="s">
        <v>82</v>
      </c>
      <c r="B36" s="119">
        <v>2020</v>
      </c>
    </row>
    <row r="37" spans="1:8" hidden="1" outlineLevel="1">
      <c r="A37" s="119" t="s">
        <v>83</v>
      </c>
      <c r="B37" s="119">
        <v>2021</v>
      </c>
    </row>
    <row r="38" spans="1:8" collapsed="1">
      <c r="A38" s="121">
        <f>B38-2018</f>
        <v>4</v>
      </c>
      <c r="B38" s="122">
        <v>2022</v>
      </c>
      <c r="C38" s="125"/>
      <c r="D38" s="125"/>
      <c r="E38" s="123">
        <f>DATE($B38-16,1,2)</f>
        <v>38719</v>
      </c>
      <c r="F38" s="123">
        <f>DATE($B38-16,4,1)</f>
        <v>38808</v>
      </c>
      <c r="H38" s="126">
        <f>B38</f>
        <v>2022</v>
      </c>
    </row>
    <row r="39" spans="1:8">
      <c r="A39" s="121">
        <f t="shared" ref="A39:A57" si="1">B39-2018</f>
        <v>5</v>
      </c>
      <c r="B39" s="122">
        <v>2023</v>
      </c>
      <c r="C39" s="123">
        <f>DATE($B39-17,1,2)</f>
        <v>38719</v>
      </c>
      <c r="D39" s="123">
        <f>DATE($B39-17,4,1)</f>
        <v>38808</v>
      </c>
      <c r="E39" s="123">
        <f>DATE($B39-16,1,2)</f>
        <v>39084</v>
      </c>
      <c r="F39" s="123">
        <f>DATE($B39-16,4,1)</f>
        <v>39173</v>
      </c>
      <c r="H39" s="126">
        <f>B39</f>
        <v>2023</v>
      </c>
    </row>
    <row r="40" spans="1:8">
      <c r="A40" s="121">
        <f t="shared" si="1"/>
        <v>6</v>
      </c>
      <c r="B40" s="122">
        <v>2024</v>
      </c>
      <c r="C40" s="123">
        <f t="shared" ref="C40:C57" si="2">DATE($B40-17,1,2)</f>
        <v>39084</v>
      </c>
      <c r="D40" s="123">
        <f t="shared" ref="D40:D57" si="3">DATE($B40-17,4,1)</f>
        <v>39173</v>
      </c>
      <c r="E40" s="123">
        <f t="shared" ref="E40:E57" si="4">DATE($B40-16,1,2)</f>
        <v>39449</v>
      </c>
      <c r="F40" s="123">
        <f t="shared" ref="F40:F57" si="5">DATE($B40-16,4,1)</f>
        <v>39539</v>
      </c>
      <c r="H40" s="126">
        <f t="shared" ref="H40:H57" si="6">B40</f>
        <v>2024</v>
      </c>
    </row>
    <row r="41" spans="1:8">
      <c r="A41" s="121">
        <f t="shared" si="1"/>
        <v>7</v>
      </c>
      <c r="B41" s="122">
        <v>2025</v>
      </c>
      <c r="C41" s="123">
        <f t="shared" si="2"/>
        <v>39449</v>
      </c>
      <c r="D41" s="123">
        <f t="shared" si="3"/>
        <v>39539</v>
      </c>
      <c r="E41" s="123">
        <f t="shared" si="4"/>
        <v>39815</v>
      </c>
      <c r="F41" s="123">
        <f t="shared" si="5"/>
        <v>39904</v>
      </c>
      <c r="H41" s="126">
        <f t="shared" si="6"/>
        <v>2025</v>
      </c>
    </row>
    <row r="42" spans="1:8">
      <c r="A42" s="121">
        <f t="shared" si="1"/>
        <v>8</v>
      </c>
      <c r="B42" s="122">
        <v>2026</v>
      </c>
      <c r="C42" s="123">
        <f t="shared" si="2"/>
        <v>39815</v>
      </c>
      <c r="D42" s="123">
        <f t="shared" si="3"/>
        <v>39904</v>
      </c>
      <c r="E42" s="123">
        <f t="shared" si="4"/>
        <v>40180</v>
      </c>
      <c r="F42" s="123">
        <f t="shared" si="5"/>
        <v>40269</v>
      </c>
      <c r="H42" s="126">
        <f t="shared" si="6"/>
        <v>2026</v>
      </c>
    </row>
    <row r="43" spans="1:8">
      <c r="A43" s="121">
        <f t="shared" si="1"/>
        <v>9</v>
      </c>
      <c r="B43" s="122">
        <v>2027</v>
      </c>
      <c r="C43" s="123">
        <f t="shared" si="2"/>
        <v>40180</v>
      </c>
      <c r="D43" s="123">
        <f t="shared" si="3"/>
        <v>40269</v>
      </c>
      <c r="E43" s="123">
        <f t="shared" si="4"/>
        <v>40545</v>
      </c>
      <c r="F43" s="123">
        <f t="shared" si="5"/>
        <v>40634</v>
      </c>
      <c r="H43" s="126">
        <f t="shared" si="6"/>
        <v>2027</v>
      </c>
    </row>
    <row r="44" spans="1:8">
      <c r="A44" s="121">
        <f t="shared" si="1"/>
        <v>10</v>
      </c>
      <c r="B44" s="122">
        <v>2028</v>
      </c>
      <c r="C44" s="123">
        <f t="shared" si="2"/>
        <v>40545</v>
      </c>
      <c r="D44" s="123">
        <f t="shared" si="3"/>
        <v>40634</v>
      </c>
      <c r="E44" s="123">
        <f t="shared" si="4"/>
        <v>40910</v>
      </c>
      <c r="F44" s="123">
        <f t="shared" si="5"/>
        <v>41000</v>
      </c>
      <c r="H44" s="126">
        <f t="shared" si="6"/>
        <v>2028</v>
      </c>
    </row>
    <row r="45" spans="1:8">
      <c r="A45" s="121">
        <f t="shared" si="1"/>
        <v>11</v>
      </c>
      <c r="B45" s="122">
        <v>2029</v>
      </c>
      <c r="C45" s="123">
        <f t="shared" si="2"/>
        <v>40910</v>
      </c>
      <c r="D45" s="123">
        <f t="shared" si="3"/>
        <v>41000</v>
      </c>
      <c r="E45" s="123">
        <f t="shared" si="4"/>
        <v>41276</v>
      </c>
      <c r="F45" s="123">
        <f t="shared" si="5"/>
        <v>41365</v>
      </c>
      <c r="H45" s="126">
        <f t="shared" si="6"/>
        <v>2029</v>
      </c>
    </row>
    <row r="46" spans="1:8">
      <c r="A46" s="121">
        <f t="shared" si="1"/>
        <v>12</v>
      </c>
      <c r="B46" s="122">
        <v>2030</v>
      </c>
      <c r="C46" s="123">
        <f t="shared" si="2"/>
        <v>41276</v>
      </c>
      <c r="D46" s="123">
        <f t="shared" si="3"/>
        <v>41365</v>
      </c>
      <c r="E46" s="123">
        <f t="shared" si="4"/>
        <v>41641</v>
      </c>
      <c r="F46" s="123">
        <f t="shared" si="5"/>
        <v>41730</v>
      </c>
      <c r="H46" s="126">
        <f t="shared" si="6"/>
        <v>2030</v>
      </c>
    </row>
    <row r="47" spans="1:8">
      <c r="A47" s="121">
        <f t="shared" si="1"/>
        <v>13</v>
      </c>
      <c r="B47" s="122">
        <v>2031</v>
      </c>
      <c r="C47" s="123">
        <f t="shared" si="2"/>
        <v>41641</v>
      </c>
      <c r="D47" s="123">
        <f t="shared" si="3"/>
        <v>41730</v>
      </c>
      <c r="E47" s="123">
        <f t="shared" si="4"/>
        <v>42006</v>
      </c>
      <c r="F47" s="123">
        <f t="shared" si="5"/>
        <v>42095</v>
      </c>
      <c r="H47" s="126">
        <f t="shared" si="6"/>
        <v>2031</v>
      </c>
    </row>
    <row r="48" spans="1:8">
      <c r="A48" s="121">
        <f t="shared" si="1"/>
        <v>14</v>
      </c>
      <c r="B48" s="122">
        <v>2032</v>
      </c>
      <c r="C48" s="123">
        <f t="shared" si="2"/>
        <v>42006</v>
      </c>
      <c r="D48" s="123">
        <f t="shared" si="3"/>
        <v>42095</v>
      </c>
      <c r="E48" s="123">
        <f t="shared" si="4"/>
        <v>42371</v>
      </c>
      <c r="F48" s="123">
        <f t="shared" si="5"/>
        <v>42461</v>
      </c>
      <c r="H48" s="126">
        <f t="shared" si="6"/>
        <v>2032</v>
      </c>
    </row>
    <row r="49" spans="1:8">
      <c r="A49" s="121">
        <f t="shared" si="1"/>
        <v>15</v>
      </c>
      <c r="B49" s="122">
        <v>2033</v>
      </c>
      <c r="C49" s="123">
        <f t="shared" si="2"/>
        <v>42371</v>
      </c>
      <c r="D49" s="123">
        <f t="shared" si="3"/>
        <v>42461</v>
      </c>
      <c r="E49" s="123">
        <f t="shared" si="4"/>
        <v>42737</v>
      </c>
      <c r="F49" s="123">
        <f t="shared" si="5"/>
        <v>42826</v>
      </c>
      <c r="H49" s="126">
        <f t="shared" si="6"/>
        <v>2033</v>
      </c>
    </row>
    <row r="50" spans="1:8">
      <c r="A50" s="121">
        <f t="shared" si="1"/>
        <v>16</v>
      </c>
      <c r="B50" s="122">
        <v>2034</v>
      </c>
      <c r="C50" s="123">
        <f t="shared" si="2"/>
        <v>42737</v>
      </c>
      <c r="D50" s="123">
        <f t="shared" si="3"/>
        <v>42826</v>
      </c>
      <c r="E50" s="123">
        <f t="shared" si="4"/>
        <v>43102</v>
      </c>
      <c r="F50" s="123">
        <f t="shared" si="5"/>
        <v>43191</v>
      </c>
      <c r="H50" s="126">
        <f t="shared" si="6"/>
        <v>2034</v>
      </c>
    </row>
    <row r="51" spans="1:8">
      <c r="A51" s="121">
        <f t="shared" si="1"/>
        <v>17</v>
      </c>
      <c r="B51" s="122">
        <v>2035</v>
      </c>
      <c r="C51" s="123">
        <f t="shared" si="2"/>
        <v>43102</v>
      </c>
      <c r="D51" s="123">
        <f t="shared" si="3"/>
        <v>43191</v>
      </c>
      <c r="E51" s="123">
        <f t="shared" si="4"/>
        <v>43467</v>
      </c>
      <c r="F51" s="123">
        <f>DATE($B51-16,4,1)</f>
        <v>43556</v>
      </c>
      <c r="H51" s="126">
        <f t="shared" si="6"/>
        <v>2035</v>
      </c>
    </row>
    <row r="52" spans="1:8">
      <c r="A52" s="121">
        <f t="shared" si="1"/>
        <v>18</v>
      </c>
      <c r="B52" s="122">
        <v>2036</v>
      </c>
      <c r="C52" s="123">
        <f t="shared" si="2"/>
        <v>43467</v>
      </c>
      <c r="D52" s="123">
        <f t="shared" si="3"/>
        <v>43556</v>
      </c>
      <c r="E52" s="123">
        <f t="shared" si="4"/>
        <v>43832</v>
      </c>
      <c r="F52" s="123">
        <f t="shared" si="5"/>
        <v>43922</v>
      </c>
      <c r="H52" s="126">
        <f t="shared" si="6"/>
        <v>2036</v>
      </c>
    </row>
    <row r="53" spans="1:8">
      <c r="A53" s="121">
        <f t="shared" si="1"/>
        <v>19</v>
      </c>
      <c r="B53" s="122">
        <v>2037</v>
      </c>
      <c r="C53" s="123">
        <f t="shared" si="2"/>
        <v>43832</v>
      </c>
      <c r="D53" s="123">
        <f t="shared" si="3"/>
        <v>43922</v>
      </c>
      <c r="E53" s="123">
        <f t="shared" si="4"/>
        <v>44198</v>
      </c>
      <c r="F53" s="123">
        <f t="shared" si="5"/>
        <v>44287</v>
      </c>
      <c r="H53" s="126">
        <f t="shared" si="6"/>
        <v>2037</v>
      </c>
    </row>
    <row r="54" spans="1:8">
      <c r="A54" s="121">
        <f t="shared" si="1"/>
        <v>20</v>
      </c>
      <c r="B54" s="122">
        <v>2038</v>
      </c>
      <c r="C54" s="123">
        <f t="shared" si="2"/>
        <v>44198</v>
      </c>
      <c r="D54" s="123">
        <f>DATE($B54-17,4,1)</f>
        <v>44287</v>
      </c>
      <c r="E54" s="123">
        <f t="shared" si="4"/>
        <v>44563</v>
      </c>
      <c r="F54" s="123">
        <f t="shared" si="5"/>
        <v>44652</v>
      </c>
      <c r="H54" s="126">
        <f t="shared" si="6"/>
        <v>2038</v>
      </c>
    </row>
    <row r="55" spans="1:8">
      <c r="A55" s="121">
        <f t="shared" si="1"/>
        <v>21</v>
      </c>
      <c r="B55" s="122">
        <v>2039</v>
      </c>
      <c r="C55" s="123">
        <f t="shared" si="2"/>
        <v>44563</v>
      </c>
      <c r="D55" s="123">
        <f t="shared" si="3"/>
        <v>44652</v>
      </c>
      <c r="E55" s="123">
        <f t="shared" si="4"/>
        <v>44928</v>
      </c>
      <c r="F55" s="123">
        <f t="shared" si="5"/>
        <v>45017</v>
      </c>
      <c r="H55" s="126">
        <f t="shared" si="6"/>
        <v>2039</v>
      </c>
    </row>
    <row r="56" spans="1:8">
      <c r="A56" s="121">
        <f t="shared" si="1"/>
        <v>22</v>
      </c>
      <c r="B56" s="122">
        <v>2040</v>
      </c>
      <c r="C56" s="123">
        <f t="shared" si="2"/>
        <v>44928</v>
      </c>
      <c r="D56" s="123">
        <f t="shared" si="3"/>
        <v>45017</v>
      </c>
      <c r="E56" s="123">
        <f t="shared" si="4"/>
        <v>45293</v>
      </c>
      <c r="F56" s="123">
        <f t="shared" si="5"/>
        <v>45383</v>
      </c>
      <c r="H56" s="126">
        <f t="shared" si="6"/>
        <v>2040</v>
      </c>
    </row>
    <row r="57" spans="1:8">
      <c r="A57" s="121">
        <f t="shared" si="1"/>
        <v>23</v>
      </c>
      <c r="B57" s="122">
        <v>2041</v>
      </c>
      <c r="C57" s="123">
        <f t="shared" si="2"/>
        <v>45293</v>
      </c>
      <c r="D57" s="123">
        <f t="shared" si="3"/>
        <v>45383</v>
      </c>
      <c r="E57" s="123">
        <f t="shared" si="4"/>
        <v>45659</v>
      </c>
      <c r="F57" s="123">
        <f t="shared" si="5"/>
        <v>45748</v>
      </c>
      <c r="H57" s="126">
        <f t="shared" si="6"/>
        <v>2041</v>
      </c>
    </row>
  </sheetData>
  <sheetProtection algorithmName="SHA-512" hashValue="NZrOusrcJ1F11aRa0iX6D9COrZvfb5nXBKixrYOcCuvdKZJYBs4JxRchT8/ClAJo8AJFbdrVpCuOzxnJ5kcSgQ==" saltValue="AbzUYlU4cO1Mvt9pq6qhqQ==" spinCount="100000" sheet="1" objects="1" scenarios="1"/>
  <phoneticPr fontId="3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Normal="100" workbookViewId="0">
      <selection activeCell="U7" sqref="U7"/>
    </sheetView>
  </sheetViews>
  <sheetFormatPr defaultColWidth="8.69921875" defaultRowHeight="18" outlineLevelRow="1"/>
  <cols>
    <col min="1" max="1" width="8.69921875" style="119"/>
    <col min="2" max="2" width="10.3984375" style="119" customWidth="1"/>
    <col min="3" max="6" width="15.3984375" style="119" bestFit="1" customWidth="1"/>
    <col min="7" max="8" width="9.19921875" style="119" bestFit="1" customWidth="1"/>
    <col min="9" max="16384" width="8.69921875" style="119"/>
  </cols>
  <sheetData>
    <row r="1" spans="1:6">
      <c r="A1" s="117"/>
      <c r="B1" s="117"/>
      <c r="C1" s="118" t="s">
        <v>48</v>
      </c>
      <c r="D1" s="118" t="s">
        <v>48</v>
      </c>
      <c r="E1" s="118" t="s">
        <v>49</v>
      </c>
      <c r="F1" s="118" t="s">
        <v>49</v>
      </c>
    </row>
    <row r="2" spans="1:6">
      <c r="A2" s="117"/>
      <c r="B2" s="117"/>
      <c r="C2" s="120" t="e">
        <f>C3</f>
        <v>#REF!</v>
      </c>
      <c r="D2" s="120" t="e">
        <f t="shared" ref="D2:F2" si="0">D3</f>
        <v>#REF!</v>
      </c>
      <c r="E2" s="120" t="e">
        <f t="shared" si="0"/>
        <v>#REF!</v>
      </c>
      <c r="F2" s="120" t="e">
        <f t="shared" si="0"/>
        <v>#REF!</v>
      </c>
    </row>
    <row r="3" spans="1:6">
      <c r="A3" s="121" t="e">
        <f>B3-2018</f>
        <v>#REF!</v>
      </c>
      <c r="B3" s="122" t="e">
        <f>#REF!</f>
        <v>#REF!</v>
      </c>
      <c r="C3" s="123" t="e">
        <f>DATE($B3-17,1,2)</f>
        <v>#REF!</v>
      </c>
      <c r="D3" s="123" t="e">
        <f>DATE($B3-17,4,1)</f>
        <v>#REF!</v>
      </c>
      <c r="E3" s="123" t="e">
        <f>DATE($B3-16,1,2)</f>
        <v>#REF!</v>
      </c>
      <c r="F3" s="123" t="e">
        <f>DATE($B3-16,4,1)</f>
        <v>#REF!</v>
      </c>
    </row>
    <row r="4" spans="1:6">
      <c r="C4" s="119" t="e">
        <f>VLOOKUP($A$3,$A$38:$F$57,3)=C3</f>
        <v>#REF!</v>
      </c>
      <c r="D4" s="119" t="e">
        <f>VLOOKUP($A$3,$A$38:$F$57,4)=D3</f>
        <v>#REF!</v>
      </c>
      <c r="E4" s="119" t="e">
        <f>VLOOKUP($A$3,$A$38:$F$57,5)=E3</f>
        <v>#REF!</v>
      </c>
      <c r="F4" s="119" t="e">
        <f>VLOOKUP($A$3,$A$38:$F$57,6)=F3</f>
        <v>#REF!</v>
      </c>
    </row>
    <row r="6" spans="1:6" hidden="1" outlineLevel="1">
      <c r="A6" s="119" t="s">
        <v>50</v>
      </c>
      <c r="B6" s="119">
        <v>1990</v>
      </c>
    </row>
    <row r="7" spans="1:6" hidden="1" outlineLevel="1">
      <c r="A7" s="119" t="s">
        <v>51</v>
      </c>
      <c r="B7" s="119">
        <v>1991</v>
      </c>
    </row>
    <row r="8" spans="1:6" hidden="1" outlineLevel="1">
      <c r="A8" s="119" t="s">
        <v>52</v>
      </c>
      <c r="B8" s="119">
        <v>1992</v>
      </c>
    </row>
    <row r="9" spans="1:6" hidden="1" outlineLevel="1">
      <c r="A9" s="119" t="s">
        <v>53</v>
      </c>
      <c r="B9" s="119">
        <v>1993</v>
      </c>
    </row>
    <row r="10" spans="1:6" hidden="1" outlineLevel="1">
      <c r="A10" s="119" t="s">
        <v>54</v>
      </c>
      <c r="B10" s="119">
        <v>1994</v>
      </c>
    </row>
    <row r="11" spans="1:6" hidden="1" outlineLevel="1">
      <c r="A11" s="119" t="s">
        <v>55</v>
      </c>
      <c r="B11" s="119">
        <v>1995</v>
      </c>
    </row>
    <row r="12" spans="1:6" hidden="1" outlineLevel="1">
      <c r="A12" s="119" t="s">
        <v>56</v>
      </c>
      <c r="B12" s="119">
        <v>1996</v>
      </c>
    </row>
    <row r="13" spans="1:6" hidden="1" outlineLevel="1">
      <c r="A13" s="119" t="s">
        <v>57</v>
      </c>
      <c r="B13" s="119">
        <v>1997</v>
      </c>
    </row>
    <row r="14" spans="1:6" hidden="1" outlineLevel="1">
      <c r="A14" s="119" t="s">
        <v>58</v>
      </c>
      <c r="B14" s="119">
        <v>1998</v>
      </c>
    </row>
    <row r="15" spans="1:6" hidden="1" outlineLevel="1">
      <c r="A15" s="119" t="s">
        <v>59</v>
      </c>
      <c r="B15" s="119">
        <v>1999</v>
      </c>
    </row>
    <row r="16" spans="1:6" hidden="1" outlineLevel="1">
      <c r="A16" s="119" t="s">
        <v>60</v>
      </c>
      <c r="B16" s="119">
        <v>2000</v>
      </c>
    </row>
    <row r="17" spans="1:5" hidden="1" outlineLevel="1">
      <c r="A17" s="119" t="s">
        <v>61</v>
      </c>
      <c r="B17" s="119">
        <v>2001</v>
      </c>
    </row>
    <row r="18" spans="1:5" hidden="1" outlineLevel="1">
      <c r="A18" s="119" t="s">
        <v>62</v>
      </c>
      <c r="B18" s="119">
        <v>2002</v>
      </c>
    </row>
    <row r="19" spans="1:5" hidden="1" outlineLevel="1">
      <c r="A19" s="119" t="s">
        <v>63</v>
      </c>
      <c r="B19" s="119">
        <v>2003</v>
      </c>
    </row>
    <row r="20" spans="1:5" hidden="1" outlineLevel="1">
      <c r="A20" s="119" t="s">
        <v>64</v>
      </c>
      <c r="B20" s="119">
        <v>2004</v>
      </c>
    </row>
    <row r="21" spans="1:5" hidden="1" outlineLevel="1">
      <c r="A21" s="119" t="s">
        <v>65</v>
      </c>
      <c r="B21" s="119">
        <v>2005</v>
      </c>
      <c r="D21" s="119" t="s">
        <v>66</v>
      </c>
      <c r="E21" s="119" t="s">
        <v>67</v>
      </c>
    </row>
    <row r="22" spans="1:5" hidden="1" outlineLevel="1">
      <c r="A22" s="124" t="s">
        <v>68</v>
      </c>
      <c r="B22" s="124">
        <v>2006</v>
      </c>
      <c r="D22" s="119">
        <v>2023</v>
      </c>
    </row>
    <row r="23" spans="1:5" hidden="1" outlineLevel="1">
      <c r="A23" s="124" t="s">
        <v>69</v>
      </c>
      <c r="B23" s="124">
        <v>2007</v>
      </c>
      <c r="E23" s="119">
        <v>2023</v>
      </c>
    </row>
    <row r="24" spans="1:5" hidden="1" outlineLevel="1">
      <c r="A24" s="119" t="s">
        <v>70</v>
      </c>
      <c r="B24" s="119">
        <v>2008</v>
      </c>
    </row>
    <row r="25" spans="1:5" hidden="1" outlineLevel="1">
      <c r="A25" s="119" t="s">
        <v>71</v>
      </c>
      <c r="B25" s="119">
        <v>2009</v>
      </c>
    </row>
    <row r="26" spans="1:5" hidden="1" outlineLevel="1">
      <c r="A26" s="119" t="s">
        <v>72</v>
      </c>
      <c r="B26" s="119">
        <v>2010</v>
      </c>
    </row>
    <row r="27" spans="1:5" hidden="1" outlineLevel="1">
      <c r="A27" s="119" t="s">
        <v>73</v>
      </c>
      <c r="B27" s="119">
        <v>2011</v>
      </c>
    </row>
    <row r="28" spans="1:5" hidden="1" outlineLevel="1">
      <c r="A28" s="119" t="s">
        <v>74</v>
      </c>
      <c r="B28" s="119">
        <v>2012</v>
      </c>
    </row>
    <row r="29" spans="1:5" hidden="1" outlineLevel="1">
      <c r="A29" s="119" t="s">
        <v>75</v>
      </c>
      <c r="B29" s="119">
        <v>2013</v>
      </c>
    </row>
    <row r="30" spans="1:5" hidden="1" outlineLevel="1">
      <c r="A30" s="119" t="s">
        <v>76</v>
      </c>
      <c r="B30" s="119">
        <v>2014</v>
      </c>
    </row>
    <row r="31" spans="1:5" hidden="1" outlineLevel="1">
      <c r="A31" s="119" t="s">
        <v>77</v>
      </c>
      <c r="B31" s="119">
        <v>2015</v>
      </c>
    </row>
    <row r="32" spans="1:5" hidden="1" outlineLevel="1">
      <c r="A32" s="119" t="s">
        <v>78</v>
      </c>
      <c r="B32" s="119">
        <v>2016</v>
      </c>
    </row>
    <row r="33" spans="1:8" hidden="1" outlineLevel="1">
      <c r="A33" s="119" t="s">
        <v>79</v>
      </c>
      <c r="B33" s="119">
        <v>2017</v>
      </c>
    </row>
    <row r="34" spans="1:8" hidden="1" outlineLevel="1">
      <c r="A34" s="119" t="s">
        <v>80</v>
      </c>
      <c r="B34" s="119">
        <v>2018</v>
      </c>
    </row>
    <row r="35" spans="1:8" hidden="1" outlineLevel="1">
      <c r="A35" s="119" t="s">
        <v>81</v>
      </c>
      <c r="B35" s="119">
        <v>2019</v>
      </c>
    </row>
    <row r="36" spans="1:8" hidden="1" outlineLevel="1">
      <c r="A36" s="119" t="s">
        <v>82</v>
      </c>
      <c r="B36" s="119">
        <v>2020</v>
      </c>
    </row>
    <row r="37" spans="1:8" hidden="1" outlineLevel="1">
      <c r="A37" s="119" t="s">
        <v>83</v>
      </c>
      <c r="B37" s="119">
        <v>2021</v>
      </c>
    </row>
    <row r="38" spans="1:8" collapsed="1">
      <c r="A38" s="121">
        <f>B38-2018</f>
        <v>4</v>
      </c>
      <c r="B38" s="122">
        <v>2022</v>
      </c>
      <c r="C38" s="125"/>
      <c r="D38" s="125"/>
      <c r="E38" s="123">
        <f>DATE($B38-16,1,2)</f>
        <v>38719</v>
      </c>
      <c r="F38" s="123">
        <f>DATE($B38-16,4,1)</f>
        <v>38808</v>
      </c>
      <c r="H38" s="126">
        <f>B38</f>
        <v>2022</v>
      </c>
    </row>
    <row r="39" spans="1:8">
      <c r="A39" s="121">
        <f t="shared" ref="A39:A57" si="1">B39-2018</f>
        <v>5</v>
      </c>
      <c r="B39" s="122">
        <v>2023</v>
      </c>
      <c r="C39" s="123">
        <f>DATE($B39-17,1,2)</f>
        <v>38719</v>
      </c>
      <c r="D39" s="123">
        <f>DATE($B39-17,4,1)</f>
        <v>38808</v>
      </c>
      <c r="E39" s="123">
        <f>DATE($B39-16,1,2)</f>
        <v>39084</v>
      </c>
      <c r="F39" s="123">
        <f>DATE($B39-16,4,1)</f>
        <v>39173</v>
      </c>
      <c r="H39" s="126">
        <f>B39</f>
        <v>2023</v>
      </c>
    </row>
    <row r="40" spans="1:8">
      <c r="A40" s="121">
        <f t="shared" si="1"/>
        <v>6</v>
      </c>
      <c r="B40" s="122">
        <v>2024</v>
      </c>
      <c r="C40" s="123">
        <f t="shared" ref="C40:C57" si="2">DATE($B40-17,1,2)</f>
        <v>39084</v>
      </c>
      <c r="D40" s="123">
        <f t="shared" ref="D40:D57" si="3">DATE($B40-17,4,1)</f>
        <v>39173</v>
      </c>
      <c r="E40" s="123">
        <f t="shared" ref="E40:E57" si="4">DATE($B40-16,1,2)</f>
        <v>39449</v>
      </c>
      <c r="F40" s="123">
        <f t="shared" ref="F40:F57" si="5">DATE($B40-16,4,1)</f>
        <v>39539</v>
      </c>
      <c r="H40" s="126">
        <f t="shared" ref="H40:H57" si="6">B40</f>
        <v>2024</v>
      </c>
    </row>
    <row r="41" spans="1:8">
      <c r="A41" s="121">
        <f t="shared" si="1"/>
        <v>7</v>
      </c>
      <c r="B41" s="122">
        <v>2025</v>
      </c>
      <c r="C41" s="123">
        <f t="shared" si="2"/>
        <v>39449</v>
      </c>
      <c r="D41" s="123">
        <f t="shared" si="3"/>
        <v>39539</v>
      </c>
      <c r="E41" s="123">
        <f t="shared" si="4"/>
        <v>39815</v>
      </c>
      <c r="F41" s="123">
        <f t="shared" si="5"/>
        <v>39904</v>
      </c>
      <c r="H41" s="126">
        <f t="shared" si="6"/>
        <v>2025</v>
      </c>
    </row>
    <row r="42" spans="1:8">
      <c r="A42" s="121">
        <f t="shared" si="1"/>
        <v>8</v>
      </c>
      <c r="B42" s="122">
        <v>2026</v>
      </c>
      <c r="C42" s="123">
        <f t="shared" si="2"/>
        <v>39815</v>
      </c>
      <c r="D42" s="123">
        <f t="shared" si="3"/>
        <v>39904</v>
      </c>
      <c r="E42" s="123">
        <f t="shared" si="4"/>
        <v>40180</v>
      </c>
      <c r="F42" s="123">
        <f t="shared" si="5"/>
        <v>40269</v>
      </c>
      <c r="H42" s="126">
        <f t="shared" si="6"/>
        <v>2026</v>
      </c>
    </row>
    <row r="43" spans="1:8">
      <c r="A43" s="121">
        <f t="shared" si="1"/>
        <v>9</v>
      </c>
      <c r="B43" s="122">
        <v>2027</v>
      </c>
      <c r="C43" s="123">
        <f t="shared" si="2"/>
        <v>40180</v>
      </c>
      <c r="D43" s="123">
        <f t="shared" si="3"/>
        <v>40269</v>
      </c>
      <c r="E43" s="123">
        <f t="shared" si="4"/>
        <v>40545</v>
      </c>
      <c r="F43" s="123">
        <f t="shared" si="5"/>
        <v>40634</v>
      </c>
      <c r="H43" s="126">
        <f t="shared" si="6"/>
        <v>2027</v>
      </c>
    </row>
    <row r="44" spans="1:8">
      <c r="A44" s="121">
        <f t="shared" si="1"/>
        <v>10</v>
      </c>
      <c r="B44" s="122">
        <v>2028</v>
      </c>
      <c r="C44" s="123">
        <f t="shared" si="2"/>
        <v>40545</v>
      </c>
      <c r="D44" s="123">
        <f t="shared" si="3"/>
        <v>40634</v>
      </c>
      <c r="E44" s="123">
        <f t="shared" si="4"/>
        <v>40910</v>
      </c>
      <c r="F44" s="123">
        <f t="shared" si="5"/>
        <v>41000</v>
      </c>
      <c r="H44" s="126">
        <f t="shared" si="6"/>
        <v>2028</v>
      </c>
    </row>
    <row r="45" spans="1:8">
      <c r="A45" s="121">
        <f t="shared" si="1"/>
        <v>11</v>
      </c>
      <c r="B45" s="122">
        <v>2029</v>
      </c>
      <c r="C45" s="123">
        <f t="shared" si="2"/>
        <v>40910</v>
      </c>
      <c r="D45" s="123">
        <f t="shared" si="3"/>
        <v>41000</v>
      </c>
      <c r="E45" s="123">
        <f t="shared" si="4"/>
        <v>41276</v>
      </c>
      <c r="F45" s="123">
        <f t="shared" si="5"/>
        <v>41365</v>
      </c>
      <c r="H45" s="126">
        <f t="shared" si="6"/>
        <v>2029</v>
      </c>
    </row>
    <row r="46" spans="1:8">
      <c r="A46" s="121">
        <f t="shared" si="1"/>
        <v>12</v>
      </c>
      <c r="B46" s="122">
        <v>2030</v>
      </c>
      <c r="C46" s="123">
        <f t="shared" si="2"/>
        <v>41276</v>
      </c>
      <c r="D46" s="123">
        <f t="shared" si="3"/>
        <v>41365</v>
      </c>
      <c r="E46" s="123">
        <f t="shared" si="4"/>
        <v>41641</v>
      </c>
      <c r="F46" s="123">
        <f t="shared" si="5"/>
        <v>41730</v>
      </c>
      <c r="H46" s="126">
        <f t="shared" si="6"/>
        <v>2030</v>
      </c>
    </row>
    <row r="47" spans="1:8">
      <c r="A47" s="121">
        <f t="shared" si="1"/>
        <v>13</v>
      </c>
      <c r="B47" s="122">
        <v>2031</v>
      </c>
      <c r="C47" s="123">
        <f t="shared" si="2"/>
        <v>41641</v>
      </c>
      <c r="D47" s="123">
        <f t="shared" si="3"/>
        <v>41730</v>
      </c>
      <c r="E47" s="123">
        <f t="shared" si="4"/>
        <v>42006</v>
      </c>
      <c r="F47" s="123">
        <f t="shared" si="5"/>
        <v>42095</v>
      </c>
      <c r="H47" s="126">
        <f t="shared" si="6"/>
        <v>2031</v>
      </c>
    </row>
    <row r="48" spans="1:8">
      <c r="A48" s="121">
        <f t="shared" si="1"/>
        <v>14</v>
      </c>
      <c r="B48" s="122">
        <v>2032</v>
      </c>
      <c r="C48" s="123">
        <f t="shared" si="2"/>
        <v>42006</v>
      </c>
      <c r="D48" s="123">
        <f t="shared" si="3"/>
        <v>42095</v>
      </c>
      <c r="E48" s="123">
        <f t="shared" si="4"/>
        <v>42371</v>
      </c>
      <c r="F48" s="123">
        <f t="shared" si="5"/>
        <v>42461</v>
      </c>
      <c r="H48" s="126">
        <f t="shared" si="6"/>
        <v>2032</v>
      </c>
    </row>
    <row r="49" spans="1:8">
      <c r="A49" s="121">
        <f t="shared" si="1"/>
        <v>15</v>
      </c>
      <c r="B49" s="122">
        <v>2033</v>
      </c>
      <c r="C49" s="123">
        <f t="shared" si="2"/>
        <v>42371</v>
      </c>
      <c r="D49" s="123">
        <f t="shared" si="3"/>
        <v>42461</v>
      </c>
      <c r="E49" s="123">
        <f t="shared" si="4"/>
        <v>42737</v>
      </c>
      <c r="F49" s="123">
        <f t="shared" si="5"/>
        <v>42826</v>
      </c>
      <c r="H49" s="126">
        <f t="shared" si="6"/>
        <v>2033</v>
      </c>
    </row>
    <row r="50" spans="1:8">
      <c r="A50" s="121">
        <f t="shared" si="1"/>
        <v>16</v>
      </c>
      <c r="B50" s="122">
        <v>2034</v>
      </c>
      <c r="C50" s="123">
        <f t="shared" si="2"/>
        <v>42737</v>
      </c>
      <c r="D50" s="123">
        <f t="shared" si="3"/>
        <v>42826</v>
      </c>
      <c r="E50" s="123">
        <f t="shared" si="4"/>
        <v>43102</v>
      </c>
      <c r="F50" s="123">
        <f t="shared" si="5"/>
        <v>43191</v>
      </c>
      <c r="H50" s="126">
        <f t="shared" si="6"/>
        <v>2034</v>
      </c>
    </row>
    <row r="51" spans="1:8">
      <c r="A51" s="121">
        <f t="shared" si="1"/>
        <v>17</v>
      </c>
      <c r="B51" s="122">
        <v>2035</v>
      </c>
      <c r="C51" s="123">
        <f t="shared" si="2"/>
        <v>43102</v>
      </c>
      <c r="D51" s="123">
        <f t="shared" si="3"/>
        <v>43191</v>
      </c>
      <c r="E51" s="123">
        <f t="shared" si="4"/>
        <v>43467</v>
      </c>
      <c r="F51" s="123">
        <f>DATE($B51-16,4,1)</f>
        <v>43556</v>
      </c>
      <c r="H51" s="126">
        <f t="shared" si="6"/>
        <v>2035</v>
      </c>
    </row>
    <row r="52" spans="1:8">
      <c r="A52" s="121">
        <f t="shared" si="1"/>
        <v>18</v>
      </c>
      <c r="B52" s="122">
        <v>2036</v>
      </c>
      <c r="C52" s="123">
        <f t="shared" si="2"/>
        <v>43467</v>
      </c>
      <c r="D52" s="123">
        <f t="shared" si="3"/>
        <v>43556</v>
      </c>
      <c r="E52" s="123">
        <f t="shared" si="4"/>
        <v>43832</v>
      </c>
      <c r="F52" s="123">
        <f t="shared" si="5"/>
        <v>43922</v>
      </c>
      <c r="H52" s="126">
        <f t="shared" si="6"/>
        <v>2036</v>
      </c>
    </row>
    <row r="53" spans="1:8">
      <c r="A53" s="121">
        <f t="shared" si="1"/>
        <v>19</v>
      </c>
      <c r="B53" s="122">
        <v>2037</v>
      </c>
      <c r="C53" s="123">
        <f t="shared" si="2"/>
        <v>43832</v>
      </c>
      <c r="D53" s="123">
        <f t="shared" si="3"/>
        <v>43922</v>
      </c>
      <c r="E53" s="123">
        <f t="shared" si="4"/>
        <v>44198</v>
      </c>
      <c r="F53" s="123">
        <f t="shared" si="5"/>
        <v>44287</v>
      </c>
      <c r="H53" s="126">
        <f t="shared" si="6"/>
        <v>2037</v>
      </c>
    </row>
    <row r="54" spans="1:8">
      <c r="A54" s="121">
        <f t="shared" si="1"/>
        <v>20</v>
      </c>
      <c r="B54" s="122">
        <v>2038</v>
      </c>
      <c r="C54" s="123">
        <f t="shared" si="2"/>
        <v>44198</v>
      </c>
      <c r="D54" s="123">
        <f>DATE($B54-17,4,1)</f>
        <v>44287</v>
      </c>
      <c r="E54" s="123">
        <f t="shared" si="4"/>
        <v>44563</v>
      </c>
      <c r="F54" s="123">
        <f t="shared" si="5"/>
        <v>44652</v>
      </c>
      <c r="H54" s="126">
        <f t="shared" si="6"/>
        <v>2038</v>
      </c>
    </row>
    <row r="55" spans="1:8">
      <c r="A55" s="121">
        <f t="shared" si="1"/>
        <v>21</v>
      </c>
      <c r="B55" s="122">
        <v>2039</v>
      </c>
      <c r="C55" s="123">
        <f t="shared" si="2"/>
        <v>44563</v>
      </c>
      <c r="D55" s="123">
        <f t="shared" si="3"/>
        <v>44652</v>
      </c>
      <c r="E55" s="123">
        <f t="shared" si="4"/>
        <v>44928</v>
      </c>
      <c r="F55" s="123">
        <f t="shared" si="5"/>
        <v>45017</v>
      </c>
      <c r="H55" s="126">
        <f t="shared" si="6"/>
        <v>2039</v>
      </c>
    </row>
    <row r="56" spans="1:8">
      <c r="A56" s="121">
        <f t="shared" si="1"/>
        <v>22</v>
      </c>
      <c r="B56" s="122">
        <v>2040</v>
      </c>
      <c r="C56" s="123">
        <f t="shared" si="2"/>
        <v>44928</v>
      </c>
      <c r="D56" s="123">
        <f t="shared" si="3"/>
        <v>45017</v>
      </c>
      <c r="E56" s="123">
        <f t="shared" si="4"/>
        <v>45293</v>
      </c>
      <c r="F56" s="123">
        <f t="shared" si="5"/>
        <v>45383</v>
      </c>
      <c r="H56" s="126">
        <f t="shared" si="6"/>
        <v>2040</v>
      </c>
    </row>
    <row r="57" spans="1:8">
      <c r="A57" s="121">
        <f t="shared" si="1"/>
        <v>23</v>
      </c>
      <c r="B57" s="122">
        <v>2041</v>
      </c>
      <c r="C57" s="123">
        <f t="shared" si="2"/>
        <v>45293</v>
      </c>
      <c r="D57" s="123">
        <f t="shared" si="3"/>
        <v>45383</v>
      </c>
      <c r="E57" s="123">
        <f t="shared" si="4"/>
        <v>45659</v>
      </c>
      <c r="F57" s="123">
        <f t="shared" si="5"/>
        <v>45748</v>
      </c>
      <c r="H57" s="126">
        <f t="shared" si="6"/>
        <v>2041</v>
      </c>
    </row>
  </sheetData>
  <sheetProtection algorithmName="SHA-512" hashValue="6UPR6LPk8W4eFrKHNbBTGxz7kZGUTF6v/VIK5OK5fhZVMNNyfvvC0WyfZmfhLyZ8LyIILHi4NkhO2EjKFEGWbQ==" saltValue="VESHI6VbZtChqukFJSV0Ag==" spinCount="100000" sheet="1" objects="1" scenarios="1"/>
  <phoneticPr fontId="3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Normal="100" workbookViewId="0">
      <selection activeCell="U7" sqref="U7"/>
    </sheetView>
  </sheetViews>
  <sheetFormatPr defaultColWidth="8.69921875" defaultRowHeight="18" outlineLevelRow="1"/>
  <cols>
    <col min="1" max="1" width="8.69921875" style="119"/>
    <col min="2" max="2" width="10.3984375" style="119" customWidth="1"/>
    <col min="3" max="6" width="15.3984375" style="119" bestFit="1" customWidth="1"/>
    <col min="7" max="8" width="9.19921875" style="119" bestFit="1" customWidth="1"/>
    <col min="9" max="16384" width="8.69921875" style="119"/>
  </cols>
  <sheetData>
    <row r="1" spans="1:6">
      <c r="A1" s="117"/>
      <c r="B1" s="117"/>
      <c r="C1" s="118" t="s">
        <v>48</v>
      </c>
      <c r="D1" s="118" t="s">
        <v>48</v>
      </c>
      <c r="E1" s="118" t="s">
        <v>49</v>
      </c>
      <c r="F1" s="118" t="s">
        <v>49</v>
      </c>
    </row>
    <row r="2" spans="1:6">
      <c r="A2" s="117"/>
      <c r="B2" s="117"/>
      <c r="C2" s="120">
        <f>C3</f>
        <v>39084</v>
      </c>
      <c r="D2" s="120">
        <f t="shared" ref="D2:F2" si="0">D3</f>
        <v>39173</v>
      </c>
      <c r="E2" s="120">
        <f t="shared" si="0"/>
        <v>39449</v>
      </c>
      <c r="F2" s="120">
        <f t="shared" si="0"/>
        <v>39539</v>
      </c>
    </row>
    <row r="3" spans="1:6">
      <c r="A3" s="121">
        <f>B3-2018</f>
        <v>6</v>
      </c>
      <c r="B3" s="122">
        <f>収入要件自己確認資料!C3</f>
        <v>2024</v>
      </c>
      <c r="C3" s="123">
        <f>DATE($B3-17,1,2)</f>
        <v>39084</v>
      </c>
      <c r="D3" s="123">
        <f>DATE($B3-17,4,1)</f>
        <v>39173</v>
      </c>
      <c r="E3" s="123">
        <f>DATE($B3-16,1,2)</f>
        <v>39449</v>
      </c>
      <c r="F3" s="123">
        <f>DATE($B3-16,4,1)</f>
        <v>39539</v>
      </c>
    </row>
    <row r="4" spans="1:6">
      <c r="C4" s="119" t="b">
        <f>VLOOKUP($A$3,$A$38:$F$57,3)=C3</f>
        <v>1</v>
      </c>
      <c r="D4" s="119" t="b">
        <f>VLOOKUP($A$3,$A$38:$F$57,4)=D3</f>
        <v>1</v>
      </c>
      <c r="E4" s="119" t="b">
        <f>VLOOKUP($A$3,$A$38:$F$57,5)=E3</f>
        <v>1</v>
      </c>
      <c r="F4" s="119" t="b">
        <f>VLOOKUP($A$3,$A$38:$F$57,6)=F3</f>
        <v>1</v>
      </c>
    </row>
    <row r="6" spans="1:6" hidden="1" outlineLevel="1">
      <c r="A6" s="119" t="s">
        <v>50</v>
      </c>
      <c r="B6" s="119">
        <v>1990</v>
      </c>
    </row>
    <row r="7" spans="1:6" hidden="1" outlineLevel="1">
      <c r="A7" s="119" t="s">
        <v>51</v>
      </c>
      <c r="B7" s="119">
        <v>1991</v>
      </c>
    </row>
    <row r="8" spans="1:6" hidden="1" outlineLevel="1">
      <c r="A8" s="119" t="s">
        <v>52</v>
      </c>
      <c r="B8" s="119">
        <v>1992</v>
      </c>
    </row>
    <row r="9" spans="1:6" hidden="1" outlineLevel="1">
      <c r="A9" s="119" t="s">
        <v>53</v>
      </c>
      <c r="B9" s="119">
        <v>1993</v>
      </c>
    </row>
    <row r="10" spans="1:6" hidden="1" outlineLevel="1">
      <c r="A10" s="119" t="s">
        <v>54</v>
      </c>
      <c r="B10" s="119">
        <v>1994</v>
      </c>
    </row>
    <row r="11" spans="1:6" hidden="1" outlineLevel="1">
      <c r="A11" s="119" t="s">
        <v>55</v>
      </c>
      <c r="B11" s="119">
        <v>1995</v>
      </c>
    </row>
    <row r="12" spans="1:6" hidden="1" outlineLevel="1">
      <c r="A12" s="119" t="s">
        <v>56</v>
      </c>
      <c r="B12" s="119">
        <v>1996</v>
      </c>
    </row>
    <row r="13" spans="1:6" hidden="1" outlineLevel="1">
      <c r="A13" s="119" t="s">
        <v>57</v>
      </c>
      <c r="B13" s="119">
        <v>1997</v>
      </c>
    </row>
    <row r="14" spans="1:6" hidden="1" outlineLevel="1">
      <c r="A14" s="119" t="s">
        <v>58</v>
      </c>
      <c r="B14" s="119">
        <v>1998</v>
      </c>
    </row>
    <row r="15" spans="1:6" hidden="1" outlineLevel="1">
      <c r="A15" s="119" t="s">
        <v>59</v>
      </c>
      <c r="B15" s="119">
        <v>1999</v>
      </c>
    </row>
    <row r="16" spans="1:6" hidden="1" outlineLevel="1">
      <c r="A16" s="119" t="s">
        <v>60</v>
      </c>
      <c r="B16" s="119">
        <v>2000</v>
      </c>
    </row>
    <row r="17" spans="1:5" hidden="1" outlineLevel="1">
      <c r="A17" s="119" t="s">
        <v>61</v>
      </c>
      <c r="B17" s="119">
        <v>2001</v>
      </c>
    </row>
    <row r="18" spans="1:5" hidden="1" outlineLevel="1">
      <c r="A18" s="119" t="s">
        <v>62</v>
      </c>
      <c r="B18" s="119">
        <v>2002</v>
      </c>
    </row>
    <row r="19" spans="1:5" hidden="1" outlineLevel="1">
      <c r="A19" s="119" t="s">
        <v>63</v>
      </c>
      <c r="B19" s="119">
        <v>2003</v>
      </c>
    </row>
    <row r="20" spans="1:5" hidden="1" outlineLevel="1">
      <c r="A20" s="119" t="s">
        <v>64</v>
      </c>
      <c r="B20" s="119">
        <v>2004</v>
      </c>
    </row>
    <row r="21" spans="1:5" hidden="1" outlineLevel="1">
      <c r="A21" s="119" t="s">
        <v>65</v>
      </c>
      <c r="B21" s="119">
        <v>2005</v>
      </c>
      <c r="D21" s="119" t="s">
        <v>66</v>
      </c>
      <c r="E21" s="119" t="s">
        <v>67</v>
      </c>
    </row>
    <row r="22" spans="1:5" hidden="1" outlineLevel="1">
      <c r="A22" s="124" t="s">
        <v>68</v>
      </c>
      <c r="B22" s="124">
        <v>2006</v>
      </c>
      <c r="D22" s="119">
        <v>2023</v>
      </c>
    </row>
    <row r="23" spans="1:5" hidden="1" outlineLevel="1">
      <c r="A23" s="124" t="s">
        <v>69</v>
      </c>
      <c r="B23" s="124">
        <v>2007</v>
      </c>
      <c r="E23" s="119">
        <v>2023</v>
      </c>
    </row>
    <row r="24" spans="1:5" hidden="1" outlineLevel="1">
      <c r="A24" s="119" t="s">
        <v>70</v>
      </c>
      <c r="B24" s="119">
        <v>2008</v>
      </c>
    </row>
    <row r="25" spans="1:5" hidden="1" outlineLevel="1">
      <c r="A25" s="119" t="s">
        <v>71</v>
      </c>
      <c r="B25" s="119">
        <v>2009</v>
      </c>
    </row>
    <row r="26" spans="1:5" hidden="1" outlineLevel="1">
      <c r="A26" s="119" t="s">
        <v>72</v>
      </c>
      <c r="B26" s="119">
        <v>2010</v>
      </c>
    </row>
    <row r="27" spans="1:5" hidden="1" outlineLevel="1">
      <c r="A27" s="119" t="s">
        <v>73</v>
      </c>
      <c r="B27" s="119">
        <v>2011</v>
      </c>
    </row>
    <row r="28" spans="1:5" hidden="1" outlineLevel="1">
      <c r="A28" s="119" t="s">
        <v>74</v>
      </c>
      <c r="B28" s="119">
        <v>2012</v>
      </c>
    </row>
    <row r="29" spans="1:5" hidden="1" outlineLevel="1">
      <c r="A29" s="119" t="s">
        <v>75</v>
      </c>
      <c r="B29" s="119">
        <v>2013</v>
      </c>
    </row>
    <row r="30" spans="1:5" hidden="1" outlineLevel="1">
      <c r="A30" s="119" t="s">
        <v>76</v>
      </c>
      <c r="B30" s="119">
        <v>2014</v>
      </c>
    </row>
    <row r="31" spans="1:5" hidden="1" outlineLevel="1">
      <c r="A31" s="119" t="s">
        <v>77</v>
      </c>
      <c r="B31" s="119">
        <v>2015</v>
      </c>
    </row>
    <row r="32" spans="1:5" hidden="1" outlineLevel="1">
      <c r="A32" s="119" t="s">
        <v>78</v>
      </c>
      <c r="B32" s="119">
        <v>2016</v>
      </c>
    </row>
    <row r="33" spans="1:8" hidden="1" outlineLevel="1">
      <c r="A33" s="119" t="s">
        <v>79</v>
      </c>
      <c r="B33" s="119">
        <v>2017</v>
      </c>
    </row>
    <row r="34" spans="1:8" hidden="1" outlineLevel="1">
      <c r="A34" s="119" t="s">
        <v>80</v>
      </c>
      <c r="B34" s="119">
        <v>2018</v>
      </c>
    </row>
    <row r="35" spans="1:8" hidden="1" outlineLevel="1">
      <c r="A35" s="119" t="s">
        <v>81</v>
      </c>
      <c r="B35" s="119">
        <v>2019</v>
      </c>
    </row>
    <row r="36" spans="1:8" hidden="1" outlineLevel="1">
      <c r="A36" s="119" t="s">
        <v>82</v>
      </c>
      <c r="B36" s="119">
        <v>2020</v>
      </c>
    </row>
    <row r="37" spans="1:8" hidden="1" outlineLevel="1">
      <c r="A37" s="119" t="s">
        <v>83</v>
      </c>
      <c r="B37" s="119">
        <v>2021</v>
      </c>
    </row>
    <row r="38" spans="1:8" collapsed="1">
      <c r="A38" s="121">
        <f>B38-2018</f>
        <v>4</v>
      </c>
      <c r="B38" s="122">
        <v>2022</v>
      </c>
      <c r="C38" s="125"/>
      <c r="D38" s="125"/>
      <c r="E38" s="123">
        <f>DATE($B38-16,1,2)</f>
        <v>38719</v>
      </c>
      <c r="F38" s="123">
        <f>DATE($B38-16,4,1)</f>
        <v>38808</v>
      </c>
      <c r="H38" s="126">
        <f>B38</f>
        <v>2022</v>
      </c>
    </row>
    <row r="39" spans="1:8">
      <c r="A39" s="121">
        <f t="shared" ref="A39:A57" si="1">B39-2018</f>
        <v>5</v>
      </c>
      <c r="B39" s="122">
        <v>2023</v>
      </c>
      <c r="C39" s="123">
        <f>DATE($B39-17,1,2)</f>
        <v>38719</v>
      </c>
      <c r="D39" s="123">
        <f>DATE($B39-17,4,1)</f>
        <v>38808</v>
      </c>
      <c r="E39" s="123">
        <f>DATE($B39-16,1,2)</f>
        <v>39084</v>
      </c>
      <c r="F39" s="123">
        <f>DATE($B39-16,4,1)</f>
        <v>39173</v>
      </c>
      <c r="H39" s="126">
        <f>B39</f>
        <v>2023</v>
      </c>
    </row>
    <row r="40" spans="1:8">
      <c r="A40" s="121">
        <f t="shared" si="1"/>
        <v>6</v>
      </c>
      <c r="B40" s="122">
        <v>2024</v>
      </c>
      <c r="C40" s="123">
        <f t="shared" ref="C40:C57" si="2">DATE($B40-17,1,2)</f>
        <v>39084</v>
      </c>
      <c r="D40" s="123">
        <f t="shared" ref="D40:D57" si="3">DATE($B40-17,4,1)</f>
        <v>39173</v>
      </c>
      <c r="E40" s="123">
        <f t="shared" ref="E40:E57" si="4">DATE($B40-16,1,2)</f>
        <v>39449</v>
      </c>
      <c r="F40" s="123">
        <f t="shared" ref="F40:F57" si="5">DATE($B40-16,4,1)</f>
        <v>39539</v>
      </c>
      <c r="H40" s="126">
        <f t="shared" ref="H40:H57" si="6">B40</f>
        <v>2024</v>
      </c>
    </row>
    <row r="41" spans="1:8">
      <c r="A41" s="121">
        <f t="shared" si="1"/>
        <v>7</v>
      </c>
      <c r="B41" s="122">
        <v>2025</v>
      </c>
      <c r="C41" s="123">
        <f t="shared" si="2"/>
        <v>39449</v>
      </c>
      <c r="D41" s="123">
        <f t="shared" si="3"/>
        <v>39539</v>
      </c>
      <c r="E41" s="123">
        <f t="shared" si="4"/>
        <v>39815</v>
      </c>
      <c r="F41" s="123">
        <f t="shared" si="5"/>
        <v>39904</v>
      </c>
      <c r="H41" s="126">
        <f t="shared" si="6"/>
        <v>2025</v>
      </c>
    </row>
    <row r="42" spans="1:8">
      <c r="A42" s="121">
        <f t="shared" si="1"/>
        <v>8</v>
      </c>
      <c r="B42" s="122">
        <v>2026</v>
      </c>
      <c r="C42" s="123">
        <f t="shared" si="2"/>
        <v>39815</v>
      </c>
      <c r="D42" s="123">
        <f t="shared" si="3"/>
        <v>39904</v>
      </c>
      <c r="E42" s="123">
        <f t="shared" si="4"/>
        <v>40180</v>
      </c>
      <c r="F42" s="123">
        <f t="shared" si="5"/>
        <v>40269</v>
      </c>
      <c r="H42" s="126">
        <f t="shared" si="6"/>
        <v>2026</v>
      </c>
    </row>
    <row r="43" spans="1:8">
      <c r="A43" s="121">
        <f t="shared" si="1"/>
        <v>9</v>
      </c>
      <c r="B43" s="122">
        <v>2027</v>
      </c>
      <c r="C43" s="123">
        <f t="shared" si="2"/>
        <v>40180</v>
      </c>
      <c r="D43" s="123">
        <f t="shared" si="3"/>
        <v>40269</v>
      </c>
      <c r="E43" s="123">
        <f t="shared" si="4"/>
        <v>40545</v>
      </c>
      <c r="F43" s="123">
        <f t="shared" si="5"/>
        <v>40634</v>
      </c>
      <c r="H43" s="126">
        <f t="shared" si="6"/>
        <v>2027</v>
      </c>
    </row>
    <row r="44" spans="1:8">
      <c r="A44" s="121">
        <f t="shared" si="1"/>
        <v>10</v>
      </c>
      <c r="B44" s="122">
        <v>2028</v>
      </c>
      <c r="C44" s="123">
        <f t="shared" si="2"/>
        <v>40545</v>
      </c>
      <c r="D44" s="123">
        <f t="shared" si="3"/>
        <v>40634</v>
      </c>
      <c r="E44" s="123">
        <f t="shared" si="4"/>
        <v>40910</v>
      </c>
      <c r="F44" s="123">
        <f t="shared" si="5"/>
        <v>41000</v>
      </c>
      <c r="H44" s="126">
        <f t="shared" si="6"/>
        <v>2028</v>
      </c>
    </row>
    <row r="45" spans="1:8">
      <c r="A45" s="121">
        <f t="shared" si="1"/>
        <v>11</v>
      </c>
      <c r="B45" s="122">
        <v>2029</v>
      </c>
      <c r="C45" s="123">
        <f t="shared" si="2"/>
        <v>40910</v>
      </c>
      <c r="D45" s="123">
        <f t="shared" si="3"/>
        <v>41000</v>
      </c>
      <c r="E45" s="123">
        <f t="shared" si="4"/>
        <v>41276</v>
      </c>
      <c r="F45" s="123">
        <f t="shared" si="5"/>
        <v>41365</v>
      </c>
      <c r="H45" s="126">
        <f t="shared" si="6"/>
        <v>2029</v>
      </c>
    </row>
    <row r="46" spans="1:8">
      <c r="A46" s="121">
        <f t="shared" si="1"/>
        <v>12</v>
      </c>
      <c r="B46" s="122">
        <v>2030</v>
      </c>
      <c r="C46" s="123">
        <f t="shared" si="2"/>
        <v>41276</v>
      </c>
      <c r="D46" s="123">
        <f t="shared" si="3"/>
        <v>41365</v>
      </c>
      <c r="E46" s="123">
        <f t="shared" si="4"/>
        <v>41641</v>
      </c>
      <c r="F46" s="123">
        <f t="shared" si="5"/>
        <v>41730</v>
      </c>
      <c r="H46" s="126">
        <f t="shared" si="6"/>
        <v>2030</v>
      </c>
    </row>
    <row r="47" spans="1:8">
      <c r="A47" s="121">
        <f t="shared" si="1"/>
        <v>13</v>
      </c>
      <c r="B47" s="122">
        <v>2031</v>
      </c>
      <c r="C47" s="123">
        <f t="shared" si="2"/>
        <v>41641</v>
      </c>
      <c r="D47" s="123">
        <f t="shared" si="3"/>
        <v>41730</v>
      </c>
      <c r="E47" s="123">
        <f t="shared" si="4"/>
        <v>42006</v>
      </c>
      <c r="F47" s="123">
        <f t="shared" si="5"/>
        <v>42095</v>
      </c>
      <c r="H47" s="126">
        <f t="shared" si="6"/>
        <v>2031</v>
      </c>
    </row>
    <row r="48" spans="1:8">
      <c r="A48" s="121">
        <f t="shared" si="1"/>
        <v>14</v>
      </c>
      <c r="B48" s="122">
        <v>2032</v>
      </c>
      <c r="C48" s="123">
        <f t="shared" si="2"/>
        <v>42006</v>
      </c>
      <c r="D48" s="123">
        <f t="shared" si="3"/>
        <v>42095</v>
      </c>
      <c r="E48" s="123">
        <f t="shared" si="4"/>
        <v>42371</v>
      </c>
      <c r="F48" s="123">
        <f t="shared" si="5"/>
        <v>42461</v>
      </c>
      <c r="H48" s="126">
        <f t="shared" si="6"/>
        <v>2032</v>
      </c>
    </row>
    <row r="49" spans="1:8">
      <c r="A49" s="121">
        <f t="shared" si="1"/>
        <v>15</v>
      </c>
      <c r="B49" s="122">
        <v>2033</v>
      </c>
      <c r="C49" s="123">
        <f t="shared" si="2"/>
        <v>42371</v>
      </c>
      <c r="D49" s="123">
        <f t="shared" si="3"/>
        <v>42461</v>
      </c>
      <c r="E49" s="123">
        <f t="shared" si="4"/>
        <v>42737</v>
      </c>
      <c r="F49" s="123">
        <f t="shared" si="5"/>
        <v>42826</v>
      </c>
      <c r="H49" s="126">
        <f t="shared" si="6"/>
        <v>2033</v>
      </c>
    </row>
    <row r="50" spans="1:8">
      <c r="A50" s="121">
        <f t="shared" si="1"/>
        <v>16</v>
      </c>
      <c r="B50" s="122">
        <v>2034</v>
      </c>
      <c r="C50" s="123">
        <f t="shared" si="2"/>
        <v>42737</v>
      </c>
      <c r="D50" s="123">
        <f t="shared" si="3"/>
        <v>42826</v>
      </c>
      <c r="E50" s="123">
        <f t="shared" si="4"/>
        <v>43102</v>
      </c>
      <c r="F50" s="123">
        <f t="shared" si="5"/>
        <v>43191</v>
      </c>
      <c r="H50" s="126">
        <f t="shared" si="6"/>
        <v>2034</v>
      </c>
    </row>
    <row r="51" spans="1:8">
      <c r="A51" s="121">
        <f t="shared" si="1"/>
        <v>17</v>
      </c>
      <c r="B51" s="122">
        <v>2035</v>
      </c>
      <c r="C51" s="123">
        <f t="shared" si="2"/>
        <v>43102</v>
      </c>
      <c r="D51" s="123">
        <f t="shared" si="3"/>
        <v>43191</v>
      </c>
      <c r="E51" s="123">
        <f t="shared" si="4"/>
        <v>43467</v>
      </c>
      <c r="F51" s="123">
        <f>DATE($B51-16,4,1)</f>
        <v>43556</v>
      </c>
      <c r="H51" s="126">
        <f t="shared" si="6"/>
        <v>2035</v>
      </c>
    </row>
    <row r="52" spans="1:8">
      <c r="A52" s="121">
        <f t="shared" si="1"/>
        <v>18</v>
      </c>
      <c r="B52" s="122">
        <v>2036</v>
      </c>
      <c r="C52" s="123">
        <f t="shared" si="2"/>
        <v>43467</v>
      </c>
      <c r="D52" s="123">
        <f t="shared" si="3"/>
        <v>43556</v>
      </c>
      <c r="E52" s="123">
        <f t="shared" si="4"/>
        <v>43832</v>
      </c>
      <c r="F52" s="123">
        <f t="shared" si="5"/>
        <v>43922</v>
      </c>
      <c r="H52" s="126">
        <f t="shared" si="6"/>
        <v>2036</v>
      </c>
    </row>
    <row r="53" spans="1:8">
      <c r="A53" s="121">
        <f t="shared" si="1"/>
        <v>19</v>
      </c>
      <c r="B53" s="122">
        <v>2037</v>
      </c>
      <c r="C53" s="123">
        <f t="shared" si="2"/>
        <v>43832</v>
      </c>
      <c r="D53" s="123">
        <f t="shared" si="3"/>
        <v>43922</v>
      </c>
      <c r="E53" s="123">
        <f t="shared" si="4"/>
        <v>44198</v>
      </c>
      <c r="F53" s="123">
        <f t="shared" si="5"/>
        <v>44287</v>
      </c>
      <c r="H53" s="126">
        <f t="shared" si="6"/>
        <v>2037</v>
      </c>
    </row>
    <row r="54" spans="1:8">
      <c r="A54" s="121">
        <f t="shared" si="1"/>
        <v>20</v>
      </c>
      <c r="B54" s="122">
        <v>2038</v>
      </c>
      <c r="C54" s="123">
        <f t="shared" si="2"/>
        <v>44198</v>
      </c>
      <c r="D54" s="123">
        <f>DATE($B54-17,4,1)</f>
        <v>44287</v>
      </c>
      <c r="E54" s="123">
        <f t="shared" si="4"/>
        <v>44563</v>
      </c>
      <c r="F54" s="123">
        <f t="shared" si="5"/>
        <v>44652</v>
      </c>
      <c r="H54" s="126">
        <f t="shared" si="6"/>
        <v>2038</v>
      </c>
    </row>
    <row r="55" spans="1:8">
      <c r="A55" s="121">
        <f t="shared" si="1"/>
        <v>21</v>
      </c>
      <c r="B55" s="122">
        <v>2039</v>
      </c>
      <c r="C55" s="123">
        <f t="shared" si="2"/>
        <v>44563</v>
      </c>
      <c r="D55" s="123">
        <f t="shared" si="3"/>
        <v>44652</v>
      </c>
      <c r="E55" s="123">
        <f t="shared" si="4"/>
        <v>44928</v>
      </c>
      <c r="F55" s="123">
        <f t="shared" si="5"/>
        <v>45017</v>
      </c>
      <c r="H55" s="126">
        <f t="shared" si="6"/>
        <v>2039</v>
      </c>
    </row>
    <row r="56" spans="1:8">
      <c r="A56" s="121">
        <f t="shared" si="1"/>
        <v>22</v>
      </c>
      <c r="B56" s="122">
        <v>2040</v>
      </c>
      <c r="C56" s="123">
        <f t="shared" si="2"/>
        <v>44928</v>
      </c>
      <c r="D56" s="123">
        <f t="shared" si="3"/>
        <v>45017</v>
      </c>
      <c r="E56" s="123">
        <f t="shared" si="4"/>
        <v>45293</v>
      </c>
      <c r="F56" s="123">
        <f t="shared" si="5"/>
        <v>45383</v>
      </c>
      <c r="H56" s="126">
        <f t="shared" si="6"/>
        <v>2040</v>
      </c>
    </row>
    <row r="57" spans="1:8">
      <c r="A57" s="121">
        <f t="shared" si="1"/>
        <v>23</v>
      </c>
      <c r="B57" s="122">
        <v>2041</v>
      </c>
      <c r="C57" s="123">
        <f t="shared" si="2"/>
        <v>45293</v>
      </c>
      <c r="D57" s="123">
        <f t="shared" si="3"/>
        <v>45383</v>
      </c>
      <c r="E57" s="123">
        <f t="shared" si="4"/>
        <v>45659</v>
      </c>
      <c r="F57" s="123">
        <f t="shared" si="5"/>
        <v>45748</v>
      </c>
      <c r="H57" s="126">
        <f t="shared" si="6"/>
        <v>2041</v>
      </c>
    </row>
  </sheetData>
  <sheetProtection algorithmName="SHA-512" hashValue="kppSgFtT8Qew73x8KZxOE38eN67eRM/LP5pgRgz2VHNhTuR8+M225lXSPtkDplfbIEgBuUzJNPSATG+VhQ/eKA==" saltValue="SgjumDegj2YW187usVNmHw==" spinCount="100000" sheet="1" objects="1" scenarios="1"/>
  <phoneticPr fontId="3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収入要件自己確認資料</vt:lpstr>
      <vt:lpstr>（入力例）</vt:lpstr>
      <vt:lpstr>参考（削除不可）</vt:lpstr>
      <vt:lpstr>参考（削除不可）（入力例用）</vt:lpstr>
      <vt:lpstr>参考（削除不可）（入力例用）0208修正</vt:lpstr>
      <vt:lpstr>参考（削除不可） (2)</vt:lpstr>
      <vt:lpstr>参考（削除不可）（入力例用） (2)</vt:lpstr>
      <vt:lpstr>参考（削除不可）（入力例用）0208修正 (2)</vt:lpstr>
      <vt:lpstr>'（入力例）'!Print_Area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</cp:lastModifiedBy>
  <cp:lastPrinted>2024-03-01T07:35:26Z</cp:lastPrinted>
  <dcterms:created xsi:type="dcterms:W3CDTF">2024-02-19T08:25:26Z</dcterms:created>
  <dcterms:modified xsi:type="dcterms:W3CDTF">2024-05-15T23:55:45Z</dcterms:modified>
</cp:coreProperties>
</file>